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6" tabRatio="798"/>
  </bookViews>
  <sheets>
    <sheet name="апрель_2015" sheetId="1" r:id="rId1"/>
    <sheet name="Диаграмма_сотрудники" sheetId="8" r:id="rId2"/>
    <sheet name="Диаграмма_ученики" sheetId="7" r:id="rId3"/>
    <sheet name="Диаграмма_родители" sheetId="5" r:id="rId4"/>
  </sheets>
  <definedNames>
    <definedName name="Excel_BuiltIn__FilterDatabase" localSheetId="0">апрель_2015!$A$5:$AO$5</definedName>
  </definedNames>
  <calcPr calcId="124519"/>
</workbook>
</file>

<file path=xl/calcChain.xml><?xml version="1.0" encoding="utf-8"?>
<calcChain xmlns="http://schemas.openxmlformats.org/spreadsheetml/2006/main">
  <c r="D5" i="1"/>
  <c r="AO7"/>
  <c r="T5"/>
  <c r="R7"/>
  <c r="P5"/>
  <c r="AM7"/>
  <c r="AL7"/>
  <c r="AL5"/>
  <c r="AI5"/>
  <c r="AG7"/>
  <c r="AG5"/>
  <c r="AF7"/>
  <c r="AF5"/>
  <c r="Y7"/>
  <c r="Y5"/>
  <c r="Q5"/>
  <c r="Q7"/>
  <c r="P7"/>
  <c r="O7"/>
  <c r="O5"/>
  <c r="N7"/>
  <c r="N5"/>
  <c r="M7"/>
  <c r="L7"/>
  <c r="K7"/>
  <c r="K5"/>
  <c r="I7"/>
  <c r="H7"/>
  <c r="H5"/>
  <c r="G7"/>
  <c r="G5"/>
  <c r="F7"/>
  <c r="F5"/>
  <c r="E7"/>
  <c r="E5"/>
  <c r="D7"/>
  <c r="C7"/>
  <c r="C5"/>
  <c r="B7"/>
  <c r="B5"/>
  <c r="AP7"/>
  <c r="AN7"/>
  <c r="AP5"/>
  <c r="AO5"/>
  <c r="AN5"/>
  <c r="AM5"/>
  <c r="AK7"/>
  <c r="AJ7"/>
  <c r="AI7"/>
  <c r="AH7"/>
  <c r="AK5"/>
  <c r="AJ5"/>
  <c r="AH5"/>
  <c r="AE7"/>
  <c r="AD7"/>
  <c r="AC7"/>
  <c r="AE5"/>
  <c r="AD5"/>
  <c r="AC5"/>
  <c r="AB7"/>
  <c r="AA7"/>
  <c r="Z7"/>
  <c r="AB5"/>
  <c r="AA5"/>
  <c r="Z5"/>
  <c r="X7"/>
  <c r="W7"/>
  <c r="V7"/>
  <c r="U7"/>
  <c r="T7"/>
  <c r="X5"/>
  <c r="W5"/>
  <c r="V5"/>
  <c r="U5"/>
  <c r="R5"/>
  <c r="M5"/>
  <c r="L5"/>
  <c r="I5"/>
  <c r="S7"/>
  <c r="S5"/>
  <c r="J7"/>
  <c r="J5"/>
</calcChain>
</file>

<file path=xl/sharedStrings.xml><?xml version="1.0" encoding="utf-8"?>
<sst xmlns="http://schemas.openxmlformats.org/spreadsheetml/2006/main" count="61" uniqueCount="61">
  <si>
    <t>МБОУ "Елизаветинская СОШ"</t>
  </si>
  <si>
    <t>МБОУ "Войсковицкая СОШ № 2"</t>
  </si>
  <si>
    <t>МБОУ "Белогорская НШ-ДС"</t>
  </si>
  <si>
    <t>МБОУ "Большеколпанская СОШ"</t>
  </si>
  <si>
    <t>МБОУ "Веревская СОШ"</t>
  </si>
  <si>
    <t>МБОУ "Войсковицкая СОШ № 1"</t>
  </si>
  <si>
    <t>МБОУ "Вырицкая СОШ № 1"</t>
  </si>
  <si>
    <t>МБОУ "Высокоключевая СОШ"</t>
  </si>
  <si>
    <t>МБОУ "Гатчинская гимназия им.Ушинского"</t>
  </si>
  <si>
    <t>МБОУ "Дивенская ООШ"</t>
  </si>
  <si>
    <t>МБОУ "Дружногорская СОШ"</t>
  </si>
  <si>
    <t>МБОУ "Елизаветинская ООШ"</t>
  </si>
  <si>
    <t>МБОУ "Кобринская ООШ"</t>
  </si>
  <si>
    <t>МБОУ "Коммунарская СОШ № 1"</t>
  </si>
  <si>
    <t>МБОУ "Коммунарская СОШ № 2"</t>
  </si>
  <si>
    <t>МБОУ "Коммунарская СОШ № 3"</t>
  </si>
  <si>
    <t>МБОУ "Лукашевская СОШ"</t>
  </si>
  <si>
    <t>Минская начальная школа</t>
  </si>
  <si>
    <t>МБОУ "Никольская СОШ"</t>
  </si>
  <si>
    <t>НОУ "Первая академическая гимназия г. Гатчины"</t>
  </si>
  <si>
    <t>МБОУ "Пламенская СОШ"</t>
  </si>
  <si>
    <t>МБОУ "Пригородная СОШ"</t>
  </si>
  <si>
    <t>МБОУ "Пригородная В(С)ОШ"</t>
  </si>
  <si>
    <t>МБОУ "Пудостьская СОШ"</t>
  </si>
  <si>
    <t>МБОУ "Рождественская СОШ"</t>
  </si>
  <si>
    <t>МБОУ "Семринская НОШ"</t>
  </si>
  <si>
    <t>МБОУ "Сиверская СОШ № 3"</t>
  </si>
  <si>
    <t>МБОУ "Сиверская гимназия"</t>
  </si>
  <si>
    <t>ГОУ ЛО "Сиверская специальная школа-интернат"</t>
  </si>
  <si>
    <t>МБОУ "Сиверская ООШ "</t>
  </si>
  <si>
    <t>МБОУ "Гатчинская НОШ № 5"</t>
  </si>
  <si>
    <t>МБОУ "Гатчинская СОШ № 1"</t>
  </si>
  <si>
    <t>МОУ "Гатчинская СОШ № 9 с УИОП"</t>
  </si>
  <si>
    <t>МБОУ "Гатчинская СОШ № 2"</t>
  </si>
  <si>
    <t>МОУ "Гатчинская СОШ № 4 с углубленным изучением о"</t>
  </si>
  <si>
    <t>МБОУ "Гатчинская СОШ № 7"</t>
  </si>
  <si>
    <t>МБОУ "Гатчинская СОШ № 8 "Центр образования"</t>
  </si>
  <si>
    <t>МБОУ "Сусанинская СОШ"</t>
  </si>
  <si>
    <t>МБОУ "Таицкая СОШ"</t>
  </si>
  <si>
    <t>МБОУ "Терволовская ООШ"</t>
  </si>
  <si>
    <t>МБОУ "Кобраловская ООШ"</t>
  </si>
  <si>
    <t>Вход: пользователи</t>
  </si>
  <si>
    <t>Вход: сотрудники</t>
  </si>
  <si>
    <t>Вход: ученики</t>
  </si>
  <si>
    <t>Вход: родители</t>
  </si>
  <si>
    <t>Школа: оценки</t>
  </si>
  <si>
    <t>Школа: ДЗ создано</t>
  </si>
  <si>
    <t>Школа: ДЗ выдано</t>
  </si>
  <si>
    <t>Школа: ДЗ закрыто</t>
  </si>
  <si>
    <t>Пользователи: активированные</t>
  </si>
  <si>
    <t>Пользователи: новые</t>
  </si>
  <si>
    <t>Группы: участники</t>
  </si>
  <si>
    <t>События: участники</t>
  </si>
  <si>
    <t>Контент: заметки в блоги</t>
  </si>
  <si>
    <t>Контент: сообщения</t>
  </si>
  <si>
    <t xml:space="preserve">МБОУ "Гатчинская СОШ № 8 "Центр образования"
МБОУ "Сиверская СОШ № 3"
МБОУ "Гатчинская СОШ № 5"                            МБОУ "Сиверская гимназия"                 МБОУ "Гатчинская СОШ № 2"  </t>
  </si>
  <si>
    <t>Анализ входов в Дневник в апреле 2015 года показал 10 ОУ, в которых активно работаю сотрудники</t>
  </si>
  <si>
    <r>
      <t>Анализ входов в Дневник в  апреле 2015 года показал  ОУ, в которых активно выходят в Дневник родители:</t>
    </r>
    <r>
      <rPr>
        <b/>
        <sz val="10"/>
        <rFont val="Arial Cyr"/>
        <family val="2"/>
        <charset val="204"/>
      </rPr>
      <t xml:space="preserve"> </t>
    </r>
  </si>
  <si>
    <r>
      <t>МБОУ "Гатчинская СОШ № 2"
МБОУ "Коммунарская СОШ № 1"</t>
    </r>
    <r>
      <rPr>
        <sz val="10"/>
        <rFont val="Arial Cyr"/>
        <family val="2"/>
        <charset val="204"/>
      </rPr>
      <t xml:space="preserve">
</t>
    </r>
    <r>
      <rPr>
        <b/>
        <sz val="10"/>
        <rFont val="Arial Cyr"/>
        <charset val="204"/>
      </rPr>
      <t xml:space="preserve">МБОУ "Елизаветинская СОШ"                                                                                                                                  МБОУ "Коммунарская СОШ № 2"                                                        МБОУ "Сиверская СОШ № 3"                             МБОУ "Никольская СОШ"                                 МБОУ "Гатчинская СОШ № 1"                                                                      МБОУ "Дивенская ООШ"                                     МБОУ "Терволовская ООШ"                            МБОУ "Веревская СОШ"                         </t>
    </r>
  </si>
  <si>
    <t xml:space="preserve">Анализ входов в Дневник в    апреле 2015 года  показал   9  ОУ, в которых активно выходят в Дневник ученики: </t>
  </si>
  <si>
    <t>МБОУ "Коммунарская СОШ № 1"
МБОУ "Гатчинская СОШ № 1"
МБОУ "Гатчинская СОШ № 2"
МБОУ "Гатчинская СОШ № 8 "Центр образования"                                                 МБОУ "Гатчинская НОШ № 5"                      МБОУ "Коммунарская СОШ № 2"              МБОУ "Коммунарская СОШ № 3"
МБОУ "Веревская СОШ"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</si>
</sst>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Unicode MS"/>
      <family val="2"/>
      <charset val="204"/>
    </font>
    <font>
      <sz val="10"/>
      <color indexed="8"/>
      <name val="Arial Cyr"/>
      <family val="2"/>
      <charset val="204"/>
    </font>
    <font>
      <b/>
      <u/>
      <sz val="10"/>
      <name val="Arial Unicode MS"/>
      <family val="2"/>
      <charset val="204"/>
    </font>
    <font>
      <b/>
      <sz val="10"/>
      <name val="Arial Cyr"/>
      <family val="2"/>
      <charset val="204"/>
    </font>
    <font>
      <b/>
      <u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1" tint="0.499984740745262"/>
        <bgColor indexed="26"/>
      </patternFill>
    </fill>
    <fill>
      <patternFill patternType="solid">
        <fgColor theme="9" tint="0.39997558519241921"/>
        <b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/>
    <xf numFmtId="0" fontId="0" fillId="24" borderId="0" xfId="0" applyFill="1"/>
    <xf numFmtId="0" fontId="0" fillId="24" borderId="10" xfId="0" applyFill="1" applyBorder="1"/>
    <xf numFmtId="0" fontId="18" fillId="24" borderId="0" xfId="0" applyFont="1" applyFill="1" applyBorder="1" applyAlignment="1">
      <alignment wrapText="1"/>
    </xf>
    <xf numFmtId="0" fontId="0" fillId="24" borderId="0" xfId="0" applyFill="1" applyBorder="1"/>
    <xf numFmtId="0" fontId="18" fillId="24" borderId="0" xfId="0" applyFont="1" applyFill="1" applyAlignment="1">
      <alignment wrapText="1"/>
    </xf>
    <xf numFmtId="0" fontId="0" fillId="24" borderId="11" xfId="0" applyFill="1" applyBorder="1"/>
    <xf numFmtId="0" fontId="18" fillId="24" borderId="12" xfId="0" applyFont="1" applyFill="1" applyBorder="1" applyAlignment="1">
      <alignment wrapText="1"/>
    </xf>
    <xf numFmtId="164" fontId="18" fillId="24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vertical="center" wrapText="1"/>
    </xf>
    <xf numFmtId="0" fontId="19" fillId="24" borderId="12" xfId="0" applyFont="1" applyFill="1" applyBorder="1" applyAlignment="1">
      <alignment wrapText="1"/>
    </xf>
    <xf numFmtId="0" fontId="0" fillId="24" borderId="12" xfId="0" applyFont="1" applyFill="1" applyBorder="1" applyAlignment="1">
      <alignment wrapText="1"/>
    </xf>
    <xf numFmtId="0" fontId="24" fillId="24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24" borderId="12" xfId="0" applyFill="1" applyBorder="1" applyAlignment="1">
      <alignment wrapText="1"/>
    </xf>
    <xf numFmtId="164" fontId="18" fillId="25" borderId="12" xfId="0" applyNumberFormat="1" applyFont="1" applyFill="1" applyBorder="1" applyAlignment="1">
      <alignment wrapText="1"/>
    </xf>
    <xf numFmtId="164" fontId="18" fillId="26" borderId="12" xfId="0" applyNumberFormat="1" applyFont="1" applyFill="1" applyBorder="1" applyAlignment="1">
      <alignment wrapText="1"/>
    </xf>
    <xf numFmtId="0" fontId="18" fillId="22" borderId="12" xfId="0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wrapText="1"/>
    </xf>
    <xf numFmtId="0" fontId="22" fillId="24" borderId="0" xfId="0" applyFont="1" applyFill="1" applyBorder="1" applyAlignment="1">
      <alignment horizontal="center" vertical="center" wrapText="1"/>
    </xf>
    <xf numFmtId="0" fontId="21" fillId="22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left" vertical="center" wrapText="1"/>
    </xf>
    <xf numFmtId="0" fontId="0" fillId="27" borderId="12" xfId="0" applyFill="1" applyBorder="1" applyAlignment="1">
      <alignment wrapText="1"/>
    </xf>
    <xf numFmtId="164" fontId="18" fillId="28" borderId="12" xfId="0" applyNumberFormat="1" applyFont="1" applyFill="1" applyBorder="1" applyAlignment="1">
      <alignment wrapText="1"/>
    </xf>
    <xf numFmtId="164" fontId="18" fillId="27" borderId="12" xfId="0" applyNumberFormat="1" applyFont="1" applyFill="1" applyBorder="1" applyAlignment="1">
      <alignment wrapText="1"/>
    </xf>
    <xf numFmtId="0" fontId="18" fillId="27" borderId="12" xfId="0" applyFont="1" applyFill="1" applyBorder="1" applyAlignment="1">
      <alignment wrapText="1"/>
    </xf>
    <xf numFmtId="164" fontId="18" fillId="29" borderId="12" xfId="0" applyNumberFormat="1" applyFont="1" applyFill="1" applyBorder="1" applyAlignment="1">
      <alignment wrapText="1"/>
    </xf>
    <xf numFmtId="0" fontId="21" fillId="26" borderId="0" xfId="0" applyFont="1" applyFill="1" applyBorder="1" applyAlignment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8"/>
  <c:chart>
    <c:title>
      <c:tx>
        <c:rich>
          <a:bodyPr/>
          <a:lstStyle/>
          <a:p>
            <a:pPr>
              <a:defRPr/>
            </a:pPr>
            <a:r>
              <a:rPr lang="ru-RU"/>
              <a:t>Активность в Дневнике сотрудников школ Гатчинского района</a:t>
            </a:r>
          </a:p>
        </c:rich>
      </c:tx>
      <c:spPr>
        <a:noFill/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2668308702791462"/>
          <c:y val="0.10175879396984924"/>
          <c:w val="0.69047619047619058"/>
          <c:h val="0.8203517587939696"/>
        </c:manualLayout>
      </c:layout>
      <c:bar3DChart>
        <c:barDir val="bar"/>
        <c:grouping val="clustered"/>
        <c:ser>
          <c:idx val="0"/>
          <c:order val="0"/>
          <c:cat>
            <c:strRef>
              <c:f>апрель_2015!$B$2:$AP$2</c:f>
              <c:strCache>
                <c:ptCount val="38"/>
                <c:pt idx="0">
                  <c:v>МБОУ "Елизаветинская СОШ"</c:v>
                </c:pt>
                <c:pt idx="1">
                  <c:v>МБОУ "Войсковицкая СОШ № 2"</c:v>
                </c:pt>
                <c:pt idx="2">
                  <c:v>МБОУ "Белогорская НШ-ДС"</c:v>
                </c:pt>
                <c:pt idx="3">
                  <c:v>МБОУ "Большеколпанская СОШ"</c:v>
                </c:pt>
                <c:pt idx="4">
                  <c:v>МБОУ "Веревская СОШ"</c:v>
                </c:pt>
                <c:pt idx="5">
                  <c:v>МБОУ "Войсковицкая СОШ № 1"</c:v>
                </c:pt>
                <c:pt idx="6">
                  <c:v>МБОУ "Вырицкая СОШ № 1"</c:v>
                </c:pt>
                <c:pt idx="7">
                  <c:v>МБОУ "Высокоключевая СОШ"</c:v>
                </c:pt>
                <c:pt idx="8">
                  <c:v>МБОУ "Дивенская ООШ"</c:v>
                </c:pt>
                <c:pt idx="9">
                  <c:v>МБОУ "Дружногорская СОШ"</c:v>
                </c:pt>
                <c:pt idx="10">
                  <c:v>МБОУ "Елизаветинская ООШ"</c:v>
                </c:pt>
                <c:pt idx="11">
                  <c:v>МБОУ "Кобринская ООШ"</c:v>
                </c:pt>
                <c:pt idx="12">
                  <c:v>МБОУ "Коммунарская СОШ № 1"</c:v>
                </c:pt>
                <c:pt idx="13">
                  <c:v>МБОУ "Коммунарская СОШ № 2"</c:v>
                </c:pt>
                <c:pt idx="14">
                  <c:v>МБОУ "Коммунарская СОШ № 3"</c:v>
                </c:pt>
                <c:pt idx="15">
                  <c:v>МБОУ "Лукашевская СОШ"</c:v>
                </c:pt>
                <c:pt idx="16">
                  <c:v>МБОУ "Никольская СОШ"</c:v>
                </c:pt>
                <c:pt idx="17">
                  <c:v>НОУ "Первая академическая гимназия г. Гатчины"</c:v>
                </c:pt>
                <c:pt idx="18">
                  <c:v>МБОУ "Пламенская СОШ"</c:v>
                </c:pt>
                <c:pt idx="19">
                  <c:v>МБОУ "Пригородная СОШ"</c:v>
                </c:pt>
                <c:pt idx="20">
                  <c:v>МБОУ "Пудостьская СОШ"</c:v>
                </c:pt>
                <c:pt idx="21">
                  <c:v>МБОУ "Рождественская СОШ"</c:v>
                </c:pt>
                <c:pt idx="22">
                  <c:v>МБОУ "Семринская НОШ"</c:v>
                </c:pt>
                <c:pt idx="23">
                  <c:v>МБОУ "Сиверская СОШ № 3"</c:v>
                </c:pt>
                <c:pt idx="24">
                  <c:v>МБОУ "Сиверская гимназия"</c:v>
                </c:pt>
                <c:pt idx="25">
                  <c:v>ГОУ ЛО "Сиверская специальная школа-интернат"</c:v>
                </c:pt>
                <c:pt idx="26">
                  <c:v>МБОУ "Сиверская ООШ "</c:v>
                </c:pt>
                <c:pt idx="27">
                  <c:v>МБОУ "Гатчинская НОШ № 5"</c:v>
                </c:pt>
                <c:pt idx="28">
                  <c:v>МБОУ "Гатчинская СОШ № 1"</c:v>
                </c:pt>
                <c:pt idx="29">
                  <c:v>МОУ "Гатчинская СОШ № 9 с УИОП"</c:v>
                </c:pt>
                <c:pt idx="30">
                  <c:v>МБОУ "Гатчинская СОШ № 2"</c:v>
                </c:pt>
                <c:pt idx="31">
                  <c:v>МОУ "Гатчинская СОШ № 4 с углубленным изучением о"</c:v>
                </c:pt>
                <c:pt idx="32">
                  <c:v>МБОУ "Гатчинская СОШ № 7"</c:v>
                </c:pt>
                <c:pt idx="33">
                  <c:v>МБОУ "Гатчинская СОШ № 8 "Центр образования"</c:v>
                </c:pt>
                <c:pt idx="34">
                  <c:v>МБОУ "Сусанинская СОШ"</c:v>
                </c:pt>
                <c:pt idx="35">
                  <c:v>МБОУ "Таицкая СОШ"</c:v>
                </c:pt>
                <c:pt idx="36">
                  <c:v>МБОУ "Терволовская ООШ"</c:v>
                </c:pt>
                <c:pt idx="37">
                  <c:v>МБОУ "Кобраловская ООШ"</c:v>
                </c:pt>
              </c:strCache>
            </c:strRef>
          </c:cat>
          <c:val>
            <c:numRef>
              <c:f>апрель_2015!$B$5:$AP$5</c:f>
              <c:numCache>
                <c:formatCode>0.0</c:formatCode>
                <c:ptCount val="38"/>
                <c:pt idx="0">
                  <c:v>11.952380952380953</c:v>
                </c:pt>
                <c:pt idx="1">
                  <c:v>7.612903225806452</c:v>
                </c:pt>
                <c:pt idx="2">
                  <c:v>2.875</c:v>
                </c:pt>
                <c:pt idx="3">
                  <c:v>6.8275862068965516</c:v>
                </c:pt>
                <c:pt idx="4">
                  <c:v>10.813953488372093</c:v>
                </c:pt>
                <c:pt idx="5">
                  <c:v>8.9555555555555557</c:v>
                </c:pt>
                <c:pt idx="6">
                  <c:v>2.2999999999999998</c:v>
                </c:pt>
                <c:pt idx="7">
                  <c:v>2.95</c:v>
                </c:pt>
                <c:pt idx="8">
                  <c:v>10.714285714285714</c:v>
                </c:pt>
                <c:pt idx="9">
                  <c:v>3.68</c:v>
                </c:pt>
                <c:pt idx="10">
                  <c:v>8.3888888888888893</c:v>
                </c:pt>
                <c:pt idx="11">
                  <c:v>8.25</c:v>
                </c:pt>
                <c:pt idx="12">
                  <c:v>14.895833333333334</c:v>
                </c:pt>
                <c:pt idx="13">
                  <c:v>13.257142857142858</c:v>
                </c:pt>
                <c:pt idx="14">
                  <c:v>8.4375</c:v>
                </c:pt>
                <c:pt idx="15">
                  <c:v>5.916666666666667</c:v>
                </c:pt>
                <c:pt idx="16">
                  <c:v>11.476190476190476</c:v>
                </c:pt>
                <c:pt idx="17">
                  <c:v>7.1428571428571425E-2</c:v>
                </c:pt>
                <c:pt idx="18">
                  <c:v>6.580645161290323</c:v>
                </c:pt>
                <c:pt idx="19">
                  <c:v>9.8936170212765955</c:v>
                </c:pt>
                <c:pt idx="20">
                  <c:v>8.7799999999999994</c:v>
                </c:pt>
                <c:pt idx="21">
                  <c:v>7.65625</c:v>
                </c:pt>
                <c:pt idx="22">
                  <c:v>5.5555555555555554</c:v>
                </c:pt>
                <c:pt idx="23">
                  <c:v>12.974358974358974</c:v>
                </c:pt>
                <c:pt idx="24">
                  <c:v>8.1940298507462686</c:v>
                </c:pt>
                <c:pt idx="25">
                  <c:v>0.92592592592592593</c:v>
                </c:pt>
                <c:pt idx="26">
                  <c:v>5.7222222222222223</c:v>
                </c:pt>
                <c:pt idx="27">
                  <c:v>9.9375</c:v>
                </c:pt>
                <c:pt idx="28">
                  <c:v>16.446428571428573</c:v>
                </c:pt>
                <c:pt idx="29">
                  <c:v>3.013157894736842</c:v>
                </c:pt>
                <c:pt idx="30">
                  <c:v>13.169014084507042</c:v>
                </c:pt>
                <c:pt idx="31">
                  <c:v>3.4680851063829787</c:v>
                </c:pt>
                <c:pt idx="32">
                  <c:v>3.4390243902439024</c:v>
                </c:pt>
                <c:pt idx="33">
                  <c:v>9.6999999999999993</c:v>
                </c:pt>
                <c:pt idx="34">
                  <c:v>4.68</c:v>
                </c:pt>
                <c:pt idx="35">
                  <c:v>6.1395348837209305</c:v>
                </c:pt>
                <c:pt idx="36">
                  <c:v>14.047619047619047</c:v>
                </c:pt>
                <c:pt idx="37">
                  <c:v>9.3571428571428577</c:v>
                </c:pt>
              </c:numCache>
            </c:numRef>
          </c:val>
        </c:ser>
        <c:shape val="box"/>
        <c:axId val="111281664"/>
        <c:axId val="111283200"/>
        <c:axId val="0"/>
      </c:bar3DChart>
      <c:catAx>
        <c:axId val="11128166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700"/>
            </a:pPr>
            <a:endParaRPr lang="ru-RU"/>
          </a:p>
        </c:txPr>
        <c:crossAx val="111283200"/>
        <c:crosses val="autoZero"/>
        <c:auto val="1"/>
        <c:lblAlgn val="ctr"/>
        <c:lblOffset val="100"/>
      </c:catAx>
      <c:valAx>
        <c:axId val="111283200"/>
        <c:scaling>
          <c:orientation val="minMax"/>
        </c:scaling>
        <c:axPos val="b"/>
        <c:majorGridlines/>
        <c:numFmt formatCode="0.0" sourceLinked="1"/>
        <c:tickLblPos val="nextTo"/>
        <c:crossAx val="111281664"/>
        <c:crosses val="autoZero"/>
        <c:crossBetween val="between"/>
        <c:majorUnit val="3"/>
      </c:valAx>
      <c:spPr>
        <a:noFill/>
        <a:ln w="25400">
          <a:noFill/>
        </a:ln>
      </c:spPr>
    </c:plotArea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7"/>
  <c:chart>
    <c:title>
      <c:tx>
        <c:rich>
          <a:bodyPr/>
          <a:lstStyle/>
          <a:p>
            <a:pPr>
              <a:defRPr/>
            </a:pPr>
            <a:r>
              <a:rPr lang="ru-RU"/>
              <a:t>Активность в Дневнике учеников школ Гатчинского района</a:t>
            </a:r>
          </a:p>
        </c:rich>
      </c:tx>
      <c:spPr>
        <a:noFill/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2668308702791462"/>
          <c:y val="0.10175879396984924"/>
          <c:w val="0.69047619047619058"/>
          <c:h val="0.8203517587939696"/>
        </c:manualLayout>
      </c:layout>
      <c:bar3DChart>
        <c:barDir val="bar"/>
        <c:grouping val="clustered"/>
        <c:ser>
          <c:idx val="0"/>
          <c:order val="0"/>
          <c:cat>
            <c:strRef>
              <c:f>апрель_2015!$B$2:$AP$2</c:f>
              <c:strCache>
                <c:ptCount val="38"/>
                <c:pt idx="0">
                  <c:v>МБОУ "Елизаветинская СОШ"</c:v>
                </c:pt>
                <c:pt idx="1">
                  <c:v>МБОУ "Войсковицкая СОШ № 2"</c:v>
                </c:pt>
                <c:pt idx="2">
                  <c:v>МБОУ "Белогорская НШ-ДС"</c:v>
                </c:pt>
                <c:pt idx="3">
                  <c:v>МБОУ "Большеколпанская СОШ"</c:v>
                </c:pt>
                <c:pt idx="4">
                  <c:v>МБОУ "Веревская СОШ"</c:v>
                </c:pt>
                <c:pt idx="5">
                  <c:v>МБОУ "Войсковицкая СОШ № 1"</c:v>
                </c:pt>
                <c:pt idx="6">
                  <c:v>МБОУ "Вырицкая СОШ № 1"</c:v>
                </c:pt>
                <c:pt idx="7">
                  <c:v>МБОУ "Высокоключевая СОШ"</c:v>
                </c:pt>
                <c:pt idx="8">
                  <c:v>МБОУ "Дивенская ООШ"</c:v>
                </c:pt>
                <c:pt idx="9">
                  <c:v>МБОУ "Дружногорская СОШ"</c:v>
                </c:pt>
                <c:pt idx="10">
                  <c:v>МБОУ "Елизаветинская ООШ"</c:v>
                </c:pt>
                <c:pt idx="11">
                  <c:v>МБОУ "Кобринская ООШ"</c:v>
                </c:pt>
                <c:pt idx="12">
                  <c:v>МБОУ "Коммунарская СОШ № 1"</c:v>
                </c:pt>
                <c:pt idx="13">
                  <c:v>МБОУ "Коммунарская СОШ № 2"</c:v>
                </c:pt>
                <c:pt idx="14">
                  <c:v>МБОУ "Коммунарская СОШ № 3"</c:v>
                </c:pt>
                <c:pt idx="15">
                  <c:v>МБОУ "Лукашевская СОШ"</c:v>
                </c:pt>
                <c:pt idx="16">
                  <c:v>МБОУ "Никольская СОШ"</c:v>
                </c:pt>
                <c:pt idx="17">
                  <c:v>НОУ "Первая академическая гимназия г. Гатчины"</c:v>
                </c:pt>
                <c:pt idx="18">
                  <c:v>МБОУ "Пламенская СОШ"</c:v>
                </c:pt>
                <c:pt idx="19">
                  <c:v>МБОУ "Пригородная СОШ"</c:v>
                </c:pt>
                <c:pt idx="20">
                  <c:v>МБОУ "Пудостьская СОШ"</c:v>
                </c:pt>
                <c:pt idx="21">
                  <c:v>МБОУ "Рождественская СОШ"</c:v>
                </c:pt>
                <c:pt idx="22">
                  <c:v>МБОУ "Семринская НОШ"</c:v>
                </c:pt>
                <c:pt idx="23">
                  <c:v>МБОУ "Сиверская СОШ № 3"</c:v>
                </c:pt>
                <c:pt idx="24">
                  <c:v>МБОУ "Сиверская гимназия"</c:v>
                </c:pt>
                <c:pt idx="25">
                  <c:v>ГОУ ЛО "Сиверская специальная школа-интернат"</c:v>
                </c:pt>
                <c:pt idx="26">
                  <c:v>МБОУ "Сиверская ООШ "</c:v>
                </c:pt>
                <c:pt idx="27">
                  <c:v>МБОУ "Гатчинская НОШ № 5"</c:v>
                </c:pt>
                <c:pt idx="28">
                  <c:v>МБОУ "Гатчинская СОШ № 1"</c:v>
                </c:pt>
                <c:pt idx="29">
                  <c:v>МОУ "Гатчинская СОШ № 9 с УИОП"</c:v>
                </c:pt>
                <c:pt idx="30">
                  <c:v>МБОУ "Гатчинская СОШ № 2"</c:v>
                </c:pt>
                <c:pt idx="31">
                  <c:v>МОУ "Гатчинская СОШ № 4 с углубленным изучением о"</c:v>
                </c:pt>
                <c:pt idx="32">
                  <c:v>МБОУ "Гатчинская СОШ № 7"</c:v>
                </c:pt>
                <c:pt idx="33">
                  <c:v>МБОУ "Гатчинская СОШ № 8 "Центр образования"</c:v>
                </c:pt>
                <c:pt idx="34">
                  <c:v>МБОУ "Сусанинская СОШ"</c:v>
                </c:pt>
                <c:pt idx="35">
                  <c:v>МБОУ "Таицкая СОШ"</c:v>
                </c:pt>
                <c:pt idx="36">
                  <c:v>МБОУ "Терволовская ООШ"</c:v>
                </c:pt>
                <c:pt idx="37">
                  <c:v>МБОУ "Кобраловская ООШ"</c:v>
                </c:pt>
              </c:strCache>
            </c:strRef>
          </c:cat>
          <c:val>
            <c:numRef>
              <c:f>апрель_2015!$B$7:$AP$7</c:f>
              <c:numCache>
                <c:formatCode>0.0</c:formatCode>
                <c:ptCount val="38"/>
                <c:pt idx="0">
                  <c:v>0.68503937007874016</c:v>
                </c:pt>
                <c:pt idx="1">
                  <c:v>1.7596566523605151</c:v>
                </c:pt>
                <c:pt idx="2">
                  <c:v>0.63265306122448983</c:v>
                </c:pt>
                <c:pt idx="3">
                  <c:v>0.30696202531645572</c:v>
                </c:pt>
                <c:pt idx="4">
                  <c:v>5.3449197860962565</c:v>
                </c:pt>
                <c:pt idx="5">
                  <c:v>2.4330143540669855</c:v>
                </c:pt>
                <c:pt idx="6">
                  <c:v>0.15880322209436135</c:v>
                </c:pt>
                <c:pt idx="7">
                  <c:v>0.91874999999999996</c:v>
                </c:pt>
                <c:pt idx="8">
                  <c:v>0</c:v>
                </c:pt>
                <c:pt idx="9">
                  <c:v>0.18248175182481752</c:v>
                </c:pt>
                <c:pt idx="10">
                  <c:v>0.78064516129032258</c:v>
                </c:pt>
                <c:pt idx="11">
                  <c:v>1.2478632478632479</c:v>
                </c:pt>
                <c:pt idx="12">
                  <c:v>19.020676691729324</c:v>
                </c:pt>
                <c:pt idx="13">
                  <c:v>3.3519417475728157</c:v>
                </c:pt>
                <c:pt idx="14">
                  <c:v>3.3618012422360248</c:v>
                </c:pt>
                <c:pt idx="15">
                  <c:v>0.31372549019607843</c:v>
                </c:pt>
                <c:pt idx="16">
                  <c:v>1.91156462585034</c:v>
                </c:pt>
                <c:pt idx="17">
                  <c:v>0</c:v>
                </c:pt>
                <c:pt idx="18">
                  <c:v>0.29470198675496689</c:v>
                </c:pt>
                <c:pt idx="19">
                  <c:v>1.7809330628803246</c:v>
                </c:pt>
                <c:pt idx="20">
                  <c:v>1.7421686746987952</c:v>
                </c:pt>
                <c:pt idx="21">
                  <c:v>0.72440944881889768</c:v>
                </c:pt>
                <c:pt idx="22">
                  <c:v>0.14545454545454545</c:v>
                </c:pt>
                <c:pt idx="23">
                  <c:v>2.1408775981524251</c:v>
                </c:pt>
                <c:pt idx="24">
                  <c:v>2.3814814814814813</c:v>
                </c:pt>
                <c:pt idx="25">
                  <c:v>0</c:v>
                </c:pt>
                <c:pt idx="26">
                  <c:v>9.4736842105263161E-2</c:v>
                </c:pt>
                <c:pt idx="27">
                  <c:v>3.9819944598337949</c:v>
                </c:pt>
                <c:pt idx="28">
                  <c:v>8.2078720787207864</c:v>
                </c:pt>
                <c:pt idx="29">
                  <c:v>2.3139013452914798</c:v>
                </c:pt>
                <c:pt idx="30">
                  <c:v>4.9062885326757089</c:v>
                </c:pt>
                <c:pt idx="31">
                  <c:v>1.3702770780856424</c:v>
                </c:pt>
                <c:pt idx="32">
                  <c:v>0.76907216494845365</c:v>
                </c:pt>
                <c:pt idx="33">
                  <c:v>4.4703999999999997</c:v>
                </c:pt>
                <c:pt idx="34">
                  <c:v>1.0871794871794871</c:v>
                </c:pt>
                <c:pt idx="35">
                  <c:v>0.67935871743486975</c:v>
                </c:pt>
                <c:pt idx="36">
                  <c:v>0.17034068136272545</c:v>
                </c:pt>
                <c:pt idx="37">
                  <c:v>1.2777777777777777</c:v>
                </c:pt>
              </c:numCache>
            </c:numRef>
          </c:val>
        </c:ser>
        <c:shape val="box"/>
        <c:axId val="111332736"/>
        <c:axId val="111334528"/>
        <c:axId val="0"/>
      </c:bar3DChart>
      <c:catAx>
        <c:axId val="11133273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700"/>
            </a:pPr>
            <a:endParaRPr lang="ru-RU"/>
          </a:p>
        </c:txPr>
        <c:crossAx val="111334528"/>
        <c:crosses val="autoZero"/>
        <c:auto val="1"/>
        <c:lblAlgn val="ctr"/>
        <c:lblOffset val="100"/>
      </c:catAx>
      <c:valAx>
        <c:axId val="111334528"/>
        <c:scaling>
          <c:orientation val="minMax"/>
        </c:scaling>
        <c:axPos val="b"/>
        <c:majorGridlines/>
        <c:numFmt formatCode="0.0" sourceLinked="1"/>
        <c:tickLblPos val="nextTo"/>
        <c:crossAx val="111332736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6"/>
  <c:chart>
    <c:title>
      <c:tx>
        <c:rich>
          <a:bodyPr/>
          <a:lstStyle/>
          <a:p>
            <a:pPr>
              <a:defRPr/>
            </a:pPr>
            <a:r>
              <a:rPr lang="ru-RU"/>
              <a:t>Активность в Дневнике родителей школ Гатчинского района</a:t>
            </a:r>
          </a:p>
        </c:rich>
      </c:tx>
      <c:spPr>
        <a:noFill/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2668308702791462"/>
          <c:y val="0.10175879396984924"/>
          <c:w val="0.68801313628899841"/>
          <c:h val="0.8203517587939696"/>
        </c:manualLayout>
      </c:layout>
      <c:bar3DChart>
        <c:barDir val="bar"/>
        <c:grouping val="clustered"/>
        <c:ser>
          <c:idx val="0"/>
          <c:order val="0"/>
          <c:cat>
            <c:strRef>
              <c:f>апрель_2015!$B$2:$AP$2</c:f>
              <c:strCache>
                <c:ptCount val="38"/>
                <c:pt idx="0">
                  <c:v>МБОУ "Елизаветинская СОШ"</c:v>
                </c:pt>
                <c:pt idx="1">
                  <c:v>МБОУ "Войсковицкая СОШ № 2"</c:v>
                </c:pt>
                <c:pt idx="2">
                  <c:v>МБОУ "Белогорская НШ-ДС"</c:v>
                </c:pt>
                <c:pt idx="3">
                  <c:v>МБОУ "Большеколпанская СОШ"</c:v>
                </c:pt>
                <c:pt idx="4">
                  <c:v>МБОУ "Веревская СОШ"</c:v>
                </c:pt>
                <c:pt idx="5">
                  <c:v>МБОУ "Войсковицкая СОШ № 1"</c:v>
                </c:pt>
                <c:pt idx="6">
                  <c:v>МБОУ "Вырицкая СОШ № 1"</c:v>
                </c:pt>
                <c:pt idx="7">
                  <c:v>МБОУ "Высокоключевая СОШ"</c:v>
                </c:pt>
                <c:pt idx="8">
                  <c:v>МБОУ "Дивенская ООШ"</c:v>
                </c:pt>
                <c:pt idx="9">
                  <c:v>МБОУ "Дружногорская СОШ"</c:v>
                </c:pt>
                <c:pt idx="10">
                  <c:v>МБОУ "Елизаветинская ООШ"</c:v>
                </c:pt>
                <c:pt idx="11">
                  <c:v>МБОУ "Кобринская ООШ"</c:v>
                </c:pt>
                <c:pt idx="12">
                  <c:v>МБОУ "Коммунарская СОШ № 1"</c:v>
                </c:pt>
                <c:pt idx="13">
                  <c:v>МБОУ "Коммунарская СОШ № 2"</c:v>
                </c:pt>
                <c:pt idx="14">
                  <c:v>МБОУ "Коммунарская СОШ № 3"</c:v>
                </c:pt>
                <c:pt idx="15">
                  <c:v>МБОУ "Лукашевская СОШ"</c:v>
                </c:pt>
                <c:pt idx="16">
                  <c:v>МБОУ "Никольская СОШ"</c:v>
                </c:pt>
                <c:pt idx="17">
                  <c:v>НОУ "Первая академическая гимназия г. Гатчины"</c:v>
                </c:pt>
                <c:pt idx="18">
                  <c:v>МБОУ "Пламенская СОШ"</c:v>
                </c:pt>
                <c:pt idx="19">
                  <c:v>МБОУ "Пригородная СОШ"</c:v>
                </c:pt>
                <c:pt idx="20">
                  <c:v>МБОУ "Пудостьская СОШ"</c:v>
                </c:pt>
                <c:pt idx="21">
                  <c:v>МБОУ "Рождественская СОШ"</c:v>
                </c:pt>
                <c:pt idx="22">
                  <c:v>МБОУ "Семринская НОШ"</c:v>
                </c:pt>
                <c:pt idx="23">
                  <c:v>МБОУ "Сиверская СОШ № 3"</c:v>
                </c:pt>
                <c:pt idx="24">
                  <c:v>МБОУ "Сиверская гимназия"</c:v>
                </c:pt>
                <c:pt idx="25">
                  <c:v>ГОУ ЛО "Сиверская специальная школа-интернат"</c:v>
                </c:pt>
                <c:pt idx="26">
                  <c:v>МБОУ "Сиверская ООШ "</c:v>
                </c:pt>
                <c:pt idx="27">
                  <c:v>МБОУ "Гатчинская НОШ № 5"</c:v>
                </c:pt>
                <c:pt idx="28">
                  <c:v>МБОУ "Гатчинская СОШ № 1"</c:v>
                </c:pt>
                <c:pt idx="29">
                  <c:v>МОУ "Гатчинская СОШ № 9 с УИОП"</c:v>
                </c:pt>
                <c:pt idx="30">
                  <c:v>МБОУ "Гатчинская СОШ № 2"</c:v>
                </c:pt>
                <c:pt idx="31">
                  <c:v>МОУ "Гатчинская СОШ № 4 с углубленным изучением о"</c:v>
                </c:pt>
                <c:pt idx="32">
                  <c:v>МБОУ "Гатчинская СОШ № 7"</c:v>
                </c:pt>
                <c:pt idx="33">
                  <c:v>МБОУ "Гатчинская СОШ № 8 "Центр образования"</c:v>
                </c:pt>
                <c:pt idx="34">
                  <c:v>МБОУ "Сусанинская СОШ"</c:v>
                </c:pt>
                <c:pt idx="35">
                  <c:v>МБОУ "Таицкая СОШ"</c:v>
                </c:pt>
                <c:pt idx="36">
                  <c:v>МБОУ "Терволовская ООШ"</c:v>
                </c:pt>
                <c:pt idx="37">
                  <c:v>МБОУ "Кобраловская ООШ"</c:v>
                </c:pt>
              </c:strCache>
            </c:strRef>
          </c:cat>
          <c:val>
            <c:numRef>
              <c:f>апрель_2015!$B$8:$AP$8</c:f>
              <c:numCache>
                <c:formatCode>General</c:formatCode>
                <c:ptCount val="38"/>
                <c:pt idx="0">
                  <c:v>59</c:v>
                </c:pt>
                <c:pt idx="1">
                  <c:v>123</c:v>
                </c:pt>
                <c:pt idx="2">
                  <c:v>2</c:v>
                </c:pt>
                <c:pt idx="3">
                  <c:v>47</c:v>
                </c:pt>
                <c:pt idx="4">
                  <c:v>75</c:v>
                </c:pt>
                <c:pt idx="5">
                  <c:v>174</c:v>
                </c:pt>
                <c:pt idx="6">
                  <c:v>152</c:v>
                </c:pt>
                <c:pt idx="7">
                  <c:v>5</c:v>
                </c:pt>
                <c:pt idx="8">
                  <c:v>4</c:v>
                </c:pt>
                <c:pt idx="9">
                  <c:v>93</c:v>
                </c:pt>
                <c:pt idx="10">
                  <c:v>28</c:v>
                </c:pt>
                <c:pt idx="11">
                  <c:v>130</c:v>
                </c:pt>
                <c:pt idx="12">
                  <c:v>167</c:v>
                </c:pt>
                <c:pt idx="13">
                  <c:v>343</c:v>
                </c:pt>
                <c:pt idx="14">
                  <c:v>321</c:v>
                </c:pt>
                <c:pt idx="15">
                  <c:v>61</c:v>
                </c:pt>
                <c:pt idx="16">
                  <c:v>185</c:v>
                </c:pt>
                <c:pt idx="17">
                  <c:v>0</c:v>
                </c:pt>
                <c:pt idx="18">
                  <c:v>220</c:v>
                </c:pt>
                <c:pt idx="19">
                  <c:v>105</c:v>
                </c:pt>
                <c:pt idx="20">
                  <c:v>932</c:v>
                </c:pt>
                <c:pt idx="21">
                  <c:v>93</c:v>
                </c:pt>
                <c:pt idx="22">
                  <c:v>81</c:v>
                </c:pt>
                <c:pt idx="23">
                  <c:v>1301</c:v>
                </c:pt>
                <c:pt idx="24">
                  <c:v>752</c:v>
                </c:pt>
                <c:pt idx="25">
                  <c:v>0</c:v>
                </c:pt>
                <c:pt idx="26">
                  <c:v>0</c:v>
                </c:pt>
                <c:pt idx="27">
                  <c:v>1944</c:v>
                </c:pt>
                <c:pt idx="28">
                  <c:v>167</c:v>
                </c:pt>
                <c:pt idx="29">
                  <c:v>30</c:v>
                </c:pt>
                <c:pt idx="30">
                  <c:v>1219</c:v>
                </c:pt>
                <c:pt idx="31">
                  <c:v>231</c:v>
                </c:pt>
                <c:pt idx="32">
                  <c:v>478</c:v>
                </c:pt>
                <c:pt idx="33">
                  <c:v>2162</c:v>
                </c:pt>
                <c:pt idx="34">
                  <c:v>28</c:v>
                </c:pt>
                <c:pt idx="35">
                  <c:v>531</c:v>
                </c:pt>
                <c:pt idx="36">
                  <c:v>120</c:v>
                </c:pt>
                <c:pt idx="37">
                  <c:v>65</c:v>
                </c:pt>
              </c:numCache>
            </c:numRef>
          </c:val>
        </c:ser>
        <c:shape val="box"/>
        <c:axId val="111383680"/>
        <c:axId val="111385216"/>
        <c:axId val="0"/>
      </c:bar3DChart>
      <c:catAx>
        <c:axId val="111383680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700"/>
            </a:pPr>
            <a:endParaRPr lang="ru-RU"/>
          </a:p>
        </c:txPr>
        <c:crossAx val="111385216"/>
        <c:crosses val="autoZero"/>
        <c:auto val="1"/>
        <c:lblAlgn val="ctr"/>
        <c:lblOffset val="100"/>
      </c:catAx>
      <c:valAx>
        <c:axId val="111385216"/>
        <c:scaling>
          <c:orientation val="minMax"/>
        </c:scaling>
        <c:axPos val="b"/>
        <c:majorGridlines/>
        <c:numFmt formatCode="General" sourceLinked="1"/>
        <c:tickLblPos val="nextTo"/>
        <c:crossAx val="111383680"/>
        <c:crosses val="autoZero"/>
        <c:crossBetween val="between"/>
        <c:majorUnit val="250"/>
      </c:valAx>
      <c:spPr>
        <a:noFill/>
        <a:ln w="25400">
          <a:noFill/>
        </a:ln>
      </c:spPr>
    </c:plotArea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1160" cy="60655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1160" cy="60655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160" cy="60655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23"/>
  <sheetViews>
    <sheetView tabSelected="1" zoomScale="90" zoomScaleNormal="90" workbookViewId="0">
      <pane xSplit="1" topLeftCell="B1" activePane="topRight" state="frozen"/>
      <selection pane="topRight" activeCell="A6" sqref="A6:XFD6"/>
    </sheetView>
  </sheetViews>
  <sheetFormatPr defaultColWidth="9" defaultRowHeight="13.2"/>
  <cols>
    <col min="1" max="1" width="30.5546875" style="1" customWidth="1"/>
    <col min="2" max="2" width="13" style="1" customWidth="1"/>
    <col min="3" max="3" width="14.88671875" style="1" customWidth="1"/>
    <col min="4" max="9" width="13.44140625" style="1" customWidth="1"/>
    <col min="10" max="10" width="13.44140625" style="1" hidden="1" customWidth="1"/>
    <col min="11" max="13" width="13.44140625" style="1" customWidth="1"/>
    <col min="14" max="14" width="17.6640625" style="1" customWidth="1"/>
    <col min="15" max="15" width="19" style="1" customWidth="1"/>
    <col min="16" max="17" width="15.6640625" style="1" customWidth="1"/>
    <col min="18" max="18" width="13.44140625" style="1" customWidth="1"/>
    <col min="19" max="19" width="13.44140625" style="1" hidden="1" customWidth="1"/>
    <col min="20" max="23" width="13.44140625" style="1" customWidth="1"/>
    <col min="24" max="24" width="11.5546875" style="1" hidden="1" customWidth="1"/>
    <col min="25" max="26" width="13.44140625" style="1" customWidth="1"/>
    <col min="27" max="27" width="14.109375" style="1" customWidth="1"/>
    <col min="28" max="28" width="13.44140625" style="1" customWidth="1"/>
    <col min="29" max="29" width="12.5546875" style="1" customWidth="1"/>
    <col min="30" max="41" width="13.44140625" style="1" customWidth="1"/>
    <col min="42" max="42" width="14.33203125" style="1" customWidth="1"/>
    <col min="43" max="16384" width="9" style="1"/>
  </cols>
  <sheetData>
    <row r="2" spans="1:59" ht="81" customHeight="1">
      <c r="A2" s="7"/>
      <c r="B2" s="11" t="s">
        <v>0</v>
      </c>
      <c r="C2" s="11" t="s">
        <v>1</v>
      </c>
      <c r="D2" s="11" t="s">
        <v>2</v>
      </c>
      <c r="E2" s="11" t="s">
        <v>3</v>
      </c>
      <c r="F2" s="15" t="s">
        <v>4</v>
      </c>
      <c r="G2" s="12" t="s">
        <v>5</v>
      </c>
      <c r="H2" s="12" t="s">
        <v>6</v>
      </c>
      <c r="I2" s="12" t="s">
        <v>7</v>
      </c>
      <c r="J2" s="13" t="s">
        <v>8</v>
      </c>
      <c r="K2" s="15" t="s">
        <v>9</v>
      </c>
      <c r="L2" s="12" t="s">
        <v>10</v>
      </c>
      <c r="M2" s="12" t="s">
        <v>11</v>
      </c>
      <c r="N2" s="15" t="s">
        <v>12</v>
      </c>
      <c r="O2" s="12" t="s">
        <v>13</v>
      </c>
      <c r="P2" s="12" t="s">
        <v>14</v>
      </c>
      <c r="Q2" s="15" t="s">
        <v>15</v>
      </c>
      <c r="R2" s="12" t="s">
        <v>16</v>
      </c>
      <c r="S2" s="12" t="s">
        <v>17</v>
      </c>
      <c r="T2" s="15" t="s">
        <v>18</v>
      </c>
      <c r="U2" s="15" t="s">
        <v>19</v>
      </c>
      <c r="V2" s="12" t="s">
        <v>20</v>
      </c>
      <c r="W2" s="12" t="s">
        <v>21</v>
      </c>
      <c r="X2" s="12" t="s">
        <v>22</v>
      </c>
      <c r="Y2" s="15" t="s">
        <v>23</v>
      </c>
      <c r="Z2" s="12" t="s">
        <v>24</v>
      </c>
      <c r="AA2" s="12" t="s">
        <v>25</v>
      </c>
      <c r="AB2" s="15" t="s">
        <v>26</v>
      </c>
      <c r="AC2" s="15" t="s">
        <v>27</v>
      </c>
      <c r="AD2" s="12" t="s">
        <v>28</v>
      </c>
      <c r="AE2" s="12" t="s">
        <v>29</v>
      </c>
      <c r="AF2" s="15" t="s">
        <v>30</v>
      </c>
      <c r="AG2" s="12" t="s">
        <v>31</v>
      </c>
      <c r="AH2" s="12" t="s">
        <v>32</v>
      </c>
      <c r="AI2" s="12" t="s">
        <v>33</v>
      </c>
      <c r="AJ2" s="12" t="s">
        <v>34</v>
      </c>
      <c r="AK2" s="12" t="s">
        <v>35</v>
      </c>
      <c r="AL2" s="24" t="s">
        <v>36</v>
      </c>
      <c r="AM2" s="12" t="s">
        <v>37</v>
      </c>
      <c r="AN2" s="12" t="s">
        <v>38</v>
      </c>
      <c r="AO2" s="12" t="s">
        <v>39</v>
      </c>
      <c r="AP2" s="15" t="s">
        <v>40</v>
      </c>
      <c r="AQ2" s="6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2" customFormat="1" ht="17.25" customHeight="1">
      <c r="A3" s="7" t="s">
        <v>41</v>
      </c>
      <c r="B3" s="7">
        <v>378</v>
      </c>
      <c r="C3" s="7">
        <v>690</v>
      </c>
      <c r="D3" s="7">
        <v>54</v>
      </c>
      <c r="E3" s="7">
        <v>342</v>
      </c>
      <c r="F3" s="7">
        <v>2498</v>
      </c>
      <c r="G3" s="7">
        <v>1594</v>
      </c>
      <c r="H3" s="7">
        <v>445</v>
      </c>
      <c r="I3" s="7">
        <v>213</v>
      </c>
      <c r="J3" s="7">
        <v>145</v>
      </c>
      <c r="K3" s="7">
        <v>154</v>
      </c>
      <c r="L3" s="7">
        <v>235</v>
      </c>
      <c r="M3" s="7">
        <v>300</v>
      </c>
      <c r="N3" s="7">
        <v>416</v>
      </c>
      <c r="O3" s="7">
        <v>10971</v>
      </c>
      <c r="P3" s="7">
        <v>2099</v>
      </c>
      <c r="Q3" s="7">
        <v>2868</v>
      </c>
      <c r="R3" s="7">
        <v>251</v>
      </c>
      <c r="S3" s="7">
        <v>12</v>
      </c>
      <c r="T3" s="7">
        <v>630</v>
      </c>
      <c r="U3" s="7">
        <v>2</v>
      </c>
      <c r="V3" s="7">
        <v>481</v>
      </c>
      <c r="W3" s="7">
        <v>1430</v>
      </c>
      <c r="X3" s="7">
        <v>11</v>
      </c>
      <c r="Y3" s="7">
        <v>1862</v>
      </c>
      <c r="Z3" s="7">
        <v>474</v>
      </c>
      <c r="AA3" s="7">
        <v>139</v>
      </c>
      <c r="AB3" s="7">
        <v>2723</v>
      </c>
      <c r="AC3" s="7">
        <v>3129</v>
      </c>
      <c r="AD3" s="7">
        <v>25</v>
      </c>
      <c r="AE3" s="7">
        <v>112</v>
      </c>
      <c r="AF3" s="7">
        <v>5238</v>
      </c>
      <c r="AG3" s="7">
        <v>7089</v>
      </c>
      <c r="AH3" s="7">
        <v>2323</v>
      </c>
      <c r="AI3" s="7">
        <v>6078</v>
      </c>
      <c r="AJ3" s="7">
        <v>921</v>
      </c>
      <c r="AK3" s="7">
        <v>989</v>
      </c>
      <c r="AL3" s="7">
        <v>5336</v>
      </c>
      <c r="AM3" s="7">
        <v>377</v>
      </c>
      <c r="AN3" s="7">
        <v>1169</v>
      </c>
      <c r="AO3" s="7">
        <v>394</v>
      </c>
      <c r="AP3" s="7">
        <v>285</v>
      </c>
      <c r="AQ3" s="6"/>
    </row>
    <row r="4" spans="1:59" s="2" customFormat="1" ht="17.25" hidden="1" customHeight="1">
      <c r="A4" s="7"/>
      <c r="B4" s="7">
        <v>251</v>
      </c>
      <c r="C4" s="7">
        <v>236</v>
      </c>
      <c r="D4" s="7">
        <v>23</v>
      </c>
      <c r="E4" s="7">
        <v>198</v>
      </c>
      <c r="F4" s="7">
        <v>465</v>
      </c>
      <c r="G4" s="7">
        <v>403</v>
      </c>
      <c r="H4" s="7">
        <v>161</v>
      </c>
      <c r="I4" s="7">
        <v>59</v>
      </c>
      <c r="J4" s="7">
        <v>20</v>
      </c>
      <c r="K4" s="7">
        <v>150</v>
      </c>
      <c r="L4" s="7">
        <v>92</v>
      </c>
      <c r="M4" s="7">
        <v>151</v>
      </c>
      <c r="N4" s="7">
        <v>165</v>
      </c>
      <c r="O4" s="7">
        <v>715</v>
      </c>
      <c r="P4" s="7">
        <v>464</v>
      </c>
      <c r="Q4" s="7">
        <v>405</v>
      </c>
      <c r="R4" s="7">
        <v>142</v>
      </c>
      <c r="S4" s="7">
        <v>11</v>
      </c>
      <c r="T4" s="7">
        <v>241</v>
      </c>
      <c r="U4" s="7">
        <v>2</v>
      </c>
      <c r="V4" s="7">
        <v>204</v>
      </c>
      <c r="W4" s="7">
        <v>465</v>
      </c>
      <c r="X4" s="7">
        <v>11</v>
      </c>
      <c r="Y4" s="7">
        <v>439</v>
      </c>
      <c r="Z4" s="7">
        <v>245</v>
      </c>
      <c r="AA4" s="7">
        <v>50</v>
      </c>
      <c r="AB4" s="7">
        <v>506</v>
      </c>
      <c r="AC4" s="7">
        <v>549</v>
      </c>
      <c r="AD4" s="7">
        <v>25</v>
      </c>
      <c r="AE4" s="7">
        <v>103</v>
      </c>
      <c r="AF4" s="7">
        <v>477</v>
      </c>
      <c r="AG4" s="7">
        <v>921</v>
      </c>
      <c r="AH4" s="7">
        <v>229</v>
      </c>
      <c r="AI4" s="7">
        <v>935</v>
      </c>
      <c r="AJ4" s="7">
        <v>163</v>
      </c>
      <c r="AK4" s="7">
        <v>141</v>
      </c>
      <c r="AL4" s="7">
        <v>485</v>
      </c>
      <c r="AM4" s="7">
        <v>117</v>
      </c>
      <c r="AN4" s="7">
        <v>264</v>
      </c>
      <c r="AO4" s="7">
        <v>295</v>
      </c>
      <c r="AP4" s="7">
        <v>131</v>
      </c>
      <c r="AQ4" s="6"/>
    </row>
    <row r="5" spans="1:59" s="2" customFormat="1" ht="17.25" customHeight="1">
      <c r="A5" s="7" t="s">
        <v>42</v>
      </c>
      <c r="B5" s="16">
        <f>B4/21</f>
        <v>11.952380952380953</v>
      </c>
      <c r="C5" s="8">
        <f>C4/31</f>
        <v>7.612903225806452</v>
      </c>
      <c r="D5" s="8">
        <f>D4/8</f>
        <v>2.875</v>
      </c>
      <c r="E5" s="8">
        <f>E4/29</f>
        <v>6.8275862068965516</v>
      </c>
      <c r="F5" s="16">
        <f>F4/43</f>
        <v>10.813953488372093</v>
      </c>
      <c r="G5" s="19">
        <f>G4/45</f>
        <v>8.9555555555555557</v>
      </c>
      <c r="H5" s="8">
        <f>H4/70</f>
        <v>2.2999999999999998</v>
      </c>
      <c r="I5" s="8">
        <f>I4/20</f>
        <v>2.95</v>
      </c>
      <c r="J5" s="8">
        <f>J4/61</f>
        <v>0.32786885245901637</v>
      </c>
      <c r="K5" s="16">
        <f>K4/14</f>
        <v>10.714285714285714</v>
      </c>
      <c r="L5" s="8">
        <f>L4/25</f>
        <v>3.68</v>
      </c>
      <c r="M5" s="8">
        <f>M4/18</f>
        <v>8.3888888888888893</v>
      </c>
      <c r="N5" s="19">
        <f>N4/20</f>
        <v>8.25</v>
      </c>
      <c r="O5" s="16">
        <f>O4/48</f>
        <v>14.895833333333334</v>
      </c>
      <c r="P5" s="16">
        <f>P4/35</f>
        <v>13.257142857142858</v>
      </c>
      <c r="Q5" s="19">
        <f>Q4/48</f>
        <v>8.4375</v>
      </c>
      <c r="R5" s="8">
        <f>R4/24</f>
        <v>5.916666666666667</v>
      </c>
      <c r="S5" s="8">
        <f>S4/15</f>
        <v>0.73333333333333328</v>
      </c>
      <c r="T5" s="16">
        <f>T4/21</f>
        <v>11.476190476190476</v>
      </c>
      <c r="U5" s="8">
        <f>U4/28</f>
        <v>7.1428571428571425E-2</v>
      </c>
      <c r="V5" s="19">
        <f>V4/31</f>
        <v>6.580645161290323</v>
      </c>
      <c r="W5" s="19">
        <f>W4/47</f>
        <v>9.8936170212765955</v>
      </c>
      <c r="X5" s="8">
        <f>X4/26</f>
        <v>0.42307692307692307</v>
      </c>
      <c r="Y5" s="19">
        <f>Y4/50</f>
        <v>8.7799999999999994</v>
      </c>
      <c r="Z5" s="19">
        <f>Z4/32</f>
        <v>7.65625</v>
      </c>
      <c r="AA5" s="8">
        <f>AA4/9</f>
        <v>5.5555555555555554</v>
      </c>
      <c r="AB5" s="16">
        <f>AB4/39</f>
        <v>12.974358974358974</v>
      </c>
      <c r="AC5" s="8">
        <f>AC4/67</f>
        <v>8.1940298507462686</v>
      </c>
      <c r="AD5" s="8">
        <f>AD4/27</f>
        <v>0.92592592592592593</v>
      </c>
      <c r="AE5" s="8">
        <f>AE4/18</f>
        <v>5.7222222222222223</v>
      </c>
      <c r="AF5" s="19">
        <f>AF4/48</f>
        <v>9.9375</v>
      </c>
      <c r="AG5" s="16">
        <f>AG4/56</f>
        <v>16.446428571428573</v>
      </c>
      <c r="AH5" s="8">
        <f>AH4/76</f>
        <v>3.013157894736842</v>
      </c>
      <c r="AI5" s="16">
        <f>AI4/71</f>
        <v>13.169014084507042</v>
      </c>
      <c r="AJ5" s="8">
        <f>AJ4/47</f>
        <v>3.4680851063829787</v>
      </c>
      <c r="AK5" s="8">
        <f>AK4/41</f>
        <v>3.4390243902439024</v>
      </c>
      <c r="AL5" s="19">
        <f>AL4/50</f>
        <v>9.6999999999999993</v>
      </c>
      <c r="AM5" s="19">
        <f>AM4/25</f>
        <v>4.68</v>
      </c>
      <c r="AN5" s="19">
        <f>AN4/43</f>
        <v>6.1395348837209305</v>
      </c>
      <c r="AO5" s="25">
        <f>AO4/21</f>
        <v>14.047619047619047</v>
      </c>
      <c r="AP5" s="26">
        <f>AP4/14</f>
        <v>9.3571428571428577</v>
      </c>
      <c r="AQ5" s="6"/>
    </row>
    <row r="6" spans="1:59" s="2" customFormat="1" ht="17.25" hidden="1" customHeight="1">
      <c r="A6" s="7"/>
      <c r="B6" s="7">
        <v>87</v>
      </c>
      <c r="C6" s="7">
        <v>410</v>
      </c>
      <c r="D6" s="7">
        <v>31</v>
      </c>
      <c r="E6" s="7">
        <v>97</v>
      </c>
      <c r="F6" s="7">
        <v>1999</v>
      </c>
      <c r="G6" s="7">
        <v>1017</v>
      </c>
      <c r="H6" s="7">
        <v>138</v>
      </c>
      <c r="I6" s="7">
        <v>147</v>
      </c>
      <c r="J6" s="7">
        <v>118</v>
      </c>
      <c r="K6" s="7">
        <v>0</v>
      </c>
      <c r="L6" s="7">
        <v>50</v>
      </c>
      <c r="M6" s="7">
        <v>121</v>
      </c>
      <c r="N6" s="7">
        <v>146</v>
      </c>
      <c r="O6" s="7">
        <v>10119</v>
      </c>
      <c r="P6" s="7">
        <v>1381</v>
      </c>
      <c r="Q6" s="7">
        <v>2165</v>
      </c>
      <c r="R6" s="7">
        <v>48</v>
      </c>
      <c r="S6" s="7">
        <v>0</v>
      </c>
      <c r="T6" s="7">
        <v>281</v>
      </c>
      <c r="U6" s="7">
        <v>0</v>
      </c>
      <c r="V6" s="7">
        <v>89</v>
      </c>
      <c r="W6" s="7">
        <v>878</v>
      </c>
      <c r="X6" s="7">
        <v>0</v>
      </c>
      <c r="Y6" s="7">
        <v>723</v>
      </c>
      <c r="Z6" s="7">
        <v>184</v>
      </c>
      <c r="AA6" s="7">
        <v>8</v>
      </c>
      <c r="AB6" s="7">
        <v>927</v>
      </c>
      <c r="AC6" s="7">
        <v>1929</v>
      </c>
      <c r="AD6" s="7">
        <v>0</v>
      </c>
      <c r="AE6" s="7">
        <v>9</v>
      </c>
      <c r="AF6" s="7">
        <v>2875</v>
      </c>
      <c r="AG6" s="7">
        <v>6673</v>
      </c>
      <c r="AH6" s="7">
        <v>2064</v>
      </c>
      <c r="AI6" s="7">
        <v>3979</v>
      </c>
      <c r="AJ6" s="7">
        <v>544</v>
      </c>
      <c r="AK6" s="7">
        <v>373</v>
      </c>
      <c r="AL6" s="7">
        <v>2794</v>
      </c>
      <c r="AM6" s="7">
        <v>212</v>
      </c>
      <c r="AN6" s="7">
        <v>339</v>
      </c>
      <c r="AO6" s="7">
        <v>85</v>
      </c>
      <c r="AP6" s="7">
        <v>138</v>
      </c>
      <c r="AQ6" s="6"/>
    </row>
    <row r="7" spans="1:59" s="2" customFormat="1" ht="17.25" customHeight="1">
      <c r="A7" s="7" t="s">
        <v>43</v>
      </c>
      <c r="B7" s="8">
        <f>B6/127</f>
        <v>0.68503937007874016</v>
      </c>
      <c r="C7" s="8">
        <f>C6/233</f>
        <v>1.7596566523605151</v>
      </c>
      <c r="D7" s="8">
        <f>D6/49</f>
        <v>0.63265306122448983</v>
      </c>
      <c r="E7" s="8">
        <f>E6/316</f>
        <v>0.30696202531645572</v>
      </c>
      <c r="F7" s="28">
        <f>F6/374</f>
        <v>5.3449197860962565</v>
      </c>
      <c r="G7" s="8">
        <f>G6/418</f>
        <v>2.4330143540669855</v>
      </c>
      <c r="H7" s="8">
        <f>H6/869</f>
        <v>0.15880322209436135</v>
      </c>
      <c r="I7" s="8">
        <f>I6/160</f>
        <v>0.91874999999999996</v>
      </c>
      <c r="J7" s="8">
        <f>J6/760</f>
        <v>0.15526315789473685</v>
      </c>
      <c r="K7" s="8">
        <f>K6/52</f>
        <v>0</v>
      </c>
      <c r="L7" s="8">
        <f>L6/274</f>
        <v>0.18248175182481752</v>
      </c>
      <c r="M7" s="8">
        <f>M6/155</f>
        <v>0.78064516129032258</v>
      </c>
      <c r="N7" s="8">
        <f>N6/117</f>
        <v>1.2478632478632479</v>
      </c>
      <c r="O7" s="17">
        <f>O6/532</f>
        <v>19.020676691729324</v>
      </c>
      <c r="P7" s="17">
        <f>P6/412</f>
        <v>3.3519417475728157</v>
      </c>
      <c r="Q7" s="17">
        <f>Q6/644</f>
        <v>3.3618012422360248</v>
      </c>
      <c r="R7" s="8">
        <f>R6/153</f>
        <v>0.31372549019607843</v>
      </c>
      <c r="S7" s="8">
        <f>S6/39</f>
        <v>0</v>
      </c>
      <c r="T7" s="8">
        <f>T6/147</f>
        <v>1.91156462585034</v>
      </c>
      <c r="U7" s="8">
        <f>U6/94</f>
        <v>0</v>
      </c>
      <c r="V7" s="8">
        <f>V6/302</f>
        <v>0.29470198675496689</v>
      </c>
      <c r="W7" s="8">
        <f>W6/493</f>
        <v>1.7809330628803246</v>
      </c>
      <c r="X7" s="8">
        <f>X6/408</f>
        <v>0</v>
      </c>
      <c r="Y7" s="8">
        <f>Y6/415</f>
        <v>1.7421686746987952</v>
      </c>
      <c r="Z7" s="8">
        <f>Z6/254</f>
        <v>0.72440944881889768</v>
      </c>
      <c r="AA7" s="8">
        <f>AA6/55</f>
        <v>0.14545454545454545</v>
      </c>
      <c r="AB7" s="8">
        <f>AB6/433</f>
        <v>2.1408775981524251</v>
      </c>
      <c r="AC7" s="8">
        <f>AC6/810</f>
        <v>2.3814814814814813</v>
      </c>
      <c r="AD7" s="8">
        <f>AD6/128</f>
        <v>0</v>
      </c>
      <c r="AE7" s="8">
        <f>AE6/95</f>
        <v>9.4736842105263161E-2</v>
      </c>
      <c r="AF7" s="17">
        <f>AF6/722</f>
        <v>3.9819944598337949</v>
      </c>
      <c r="AG7" s="17">
        <f>AG6/813</f>
        <v>8.2078720787207864</v>
      </c>
      <c r="AH7" s="8">
        <f>AH6/892</f>
        <v>2.3139013452914798</v>
      </c>
      <c r="AI7" s="17">
        <f>AI6/811</f>
        <v>4.9062885326757089</v>
      </c>
      <c r="AJ7" s="8">
        <f>AJ6/397</f>
        <v>1.3702770780856424</v>
      </c>
      <c r="AK7" s="8">
        <f>AK6/485</f>
        <v>0.76907216494845365</v>
      </c>
      <c r="AL7" s="17">
        <f>AL6/625</f>
        <v>4.4703999999999997</v>
      </c>
      <c r="AM7" s="8">
        <f>AM6/195</f>
        <v>1.0871794871794871</v>
      </c>
      <c r="AN7" s="8">
        <f>AN6/499</f>
        <v>0.67935871743486975</v>
      </c>
      <c r="AO7" s="8">
        <f>AO6/499</f>
        <v>0.17034068136272545</v>
      </c>
      <c r="AP7" s="8">
        <f>AP6/108</f>
        <v>1.2777777777777777</v>
      </c>
      <c r="AQ7" s="6"/>
    </row>
    <row r="8" spans="1:59" s="2" customFormat="1" ht="17.25" customHeight="1">
      <c r="A8" s="7" t="s">
        <v>44</v>
      </c>
      <c r="B8" s="7">
        <v>59</v>
      </c>
      <c r="C8" s="7">
        <v>123</v>
      </c>
      <c r="D8" s="7">
        <v>2</v>
      </c>
      <c r="E8" s="7">
        <v>47</v>
      </c>
      <c r="F8" s="7">
        <v>75</v>
      </c>
      <c r="G8" s="7">
        <v>174</v>
      </c>
      <c r="H8" s="7">
        <v>152</v>
      </c>
      <c r="I8" s="7">
        <v>5</v>
      </c>
      <c r="J8" s="7">
        <v>7</v>
      </c>
      <c r="K8" s="7">
        <v>4</v>
      </c>
      <c r="L8" s="7">
        <v>93</v>
      </c>
      <c r="M8" s="7">
        <v>28</v>
      </c>
      <c r="N8" s="7">
        <v>130</v>
      </c>
      <c r="O8" s="7">
        <v>167</v>
      </c>
      <c r="P8" s="7">
        <v>343</v>
      </c>
      <c r="Q8" s="7">
        <v>321</v>
      </c>
      <c r="R8" s="7">
        <v>61</v>
      </c>
      <c r="S8" s="7">
        <v>1</v>
      </c>
      <c r="T8" s="7">
        <v>185</v>
      </c>
      <c r="U8" s="7">
        <v>0</v>
      </c>
      <c r="V8" s="7">
        <v>220</v>
      </c>
      <c r="W8" s="7">
        <v>105</v>
      </c>
      <c r="X8" s="7">
        <v>0</v>
      </c>
      <c r="Y8" s="18">
        <v>932</v>
      </c>
      <c r="Z8" s="7">
        <v>93</v>
      </c>
      <c r="AA8" s="7">
        <v>81</v>
      </c>
      <c r="AB8" s="18">
        <v>1301</v>
      </c>
      <c r="AC8" s="7">
        <v>752</v>
      </c>
      <c r="AD8" s="7">
        <v>0</v>
      </c>
      <c r="AE8" s="7">
        <v>0</v>
      </c>
      <c r="AF8" s="18">
        <v>1944</v>
      </c>
      <c r="AG8" s="7">
        <v>167</v>
      </c>
      <c r="AH8" s="7">
        <v>30</v>
      </c>
      <c r="AI8" s="18">
        <v>1219</v>
      </c>
      <c r="AJ8" s="7">
        <v>231</v>
      </c>
      <c r="AK8" s="7">
        <v>478</v>
      </c>
      <c r="AL8" s="18">
        <v>2162</v>
      </c>
      <c r="AM8" s="7">
        <v>28</v>
      </c>
      <c r="AN8" s="7">
        <v>531</v>
      </c>
      <c r="AO8" s="7">
        <v>120</v>
      </c>
      <c r="AP8" s="7">
        <v>65</v>
      </c>
      <c r="AQ8" s="6"/>
    </row>
    <row r="9" spans="1:59" s="2" customFormat="1" ht="17.25" customHeight="1">
      <c r="A9" s="7" t="s">
        <v>45</v>
      </c>
      <c r="B9" s="7">
        <v>5349</v>
      </c>
      <c r="C9" s="7">
        <v>3601</v>
      </c>
      <c r="D9" s="7">
        <v>505</v>
      </c>
      <c r="E9" s="7">
        <v>7344</v>
      </c>
      <c r="F9" s="7">
        <v>12570</v>
      </c>
      <c r="G9" s="7">
        <v>17428</v>
      </c>
      <c r="H9" s="7">
        <v>8311</v>
      </c>
      <c r="I9" s="7">
        <v>3825</v>
      </c>
      <c r="J9" s="7"/>
      <c r="K9" s="7">
        <v>2522</v>
      </c>
      <c r="L9" s="7">
        <v>3660</v>
      </c>
      <c r="M9" s="7">
        <v>6211</v>
      </c>
      <c r="N9" s="7">
        <v>5864</v>
      </c>
      <c r="O9" s="7">
        <v>19953</v>
      </c>
      <c r="P9" s="7">
        <v>14712</v>
      </c>
      <c r="Q9" s="7">
        <v>17791</v>
      </c>
      <c r="R9" s="7">
        <v>3925</v>
      </c>
      <c r="S9" s="7"/>
      <c r="T9" s="7">
        <v>5622</v>
      </c>
      <c r="U9" s="7"/>
      <c r="V9" s="7">
        <v>12212</v>
      </c>
      <c r="W9" s="7">
        <v>15748</v>
      </c>
      <c r="X9" s="7"/>
      <c r="Y9" s="27">
        <v>11457</v>
      </c>
      <c r="Z9" s="7">
        <v>7629</v>
      </c>
      <c r="AA9" s="7">
        <v>2241</v>
      </c>
      <c r="AB9" s="27">
        <v>18961</v>
      </c>
      <c r="AC9" s="7">
        <v>21276</v>
      </c>
      <c r="AD9" s="7"/>
      <c r="AE9" s="7">
        <v>2960</v>
      </c>
      <c r="AF9" s="27">
        <v>19667</v>
      </c>
      <c r="AG9" s="7">
        <v>25854</v>
      </c>
      <c r="AH9" s="7">
        <v>17936</v>
      </c>
      <c r="AI9" s="27">
        <v>30304</v>
      </c>
      <c r="AJ9" s="7">
        <v>12265</v>
      </c>
      <c r="AK9" s="7">
        <v>9742</v>
      </c>
      <c r="AL9" s="27"/>
      <c r="AM9" s="7">
        <v>3839</v>
      </c>
      <c r="AN9" s="7">
        <v>11897</v>
      </c>
      <c r="AO9" s="7">
        <v>7486</v>
      </c>
      <c r="AP9" s="7"/>
      <c r="AQ9" s="6"/>
    </row>
    <row r="10" spans="1:59" s="2" customFormat="1" ht="17.25" customHeight="1">
      <c r="A10" s="7" t="s">
        <v>46</v>
      </c>
      <c r="B10" s="9">
        <v>289</v>
      </c>
      <c r="C10" s="9">
        <v>735</v>
      </c>
      <c r="D10" s="9">
        <v>0</v>
      </c>
      <c r="E10" s="9">
        <v>1269</v>
      </c>
      <c r="F10" s="9">
        <v>1992</v>
      </c>
      <c r="G10" s="9">
        <v>1574</v>
      </c>
      <c r="H10" s="9">
        <v>171</v>
      </c>
      <c r="I10" s="9">
        <v>57</v>
      </c>
      <c r="J10" s="9">
        <v>0</v>
      </c>
      <c r="K10" s="9">
        <v>912</v>
      </c>
      <c r="L10" s="9">
        <v>209</v>
      </c>
      <c r="M10" s="9">
        <v>356</v>
      </c>
      <c r="N10" s="9">
        <v>707</v>
      </c>
      <c r="O10" s="9">
        <v>2176</v>
      </c>
      <c r="P10" s="9">
        <v>137</v>
      </c>
      <c r="Q10" s="9">
        <v>1069</v>
      </c>
      <c r="R10" s="9">
        <v>420</v>
      </c>
      <c r="S10" s="14">
        <v>0</v>
      </c>
      <c r="T10" s="10">
        <v>1260</v>
      </c>
      <c r="U10" s="10">
        <v>0</v>
      </c>
      <c r="V10" s="10">
        <v>373</v>
      </c>
      <c r="W10" s="10">
        <v>1630</v>
      </c>
      <c r="X10" s="10">
        <v>0</v>
      </c>
      <c r="Y10" s="10">
        <v>1254</v>
      </c>
      <c r="Z10" s="10">
        <v>468</v>
      </c>
      <c r="AA10" s="10">
        <v>141</v>
      </c>
      <c r="AB10" s="10">
        <v>973</v>
      </c>
      <c r="AC10" s="10">
        <v>1979</v>
      </c>
      <c r="AD10" s="10">
        <v>0</v>
      </c>
      <c r="AE10" s="10">
        <v>447</v>
      </c>
      <c r="AF10" s="10">
        <v>988</v>
      </c>
      <c r="AG10" s="10">
        <v>2487</v>
      </c>
      <c r="AH10" s="10">
        <v>11</v>
      </c>
      <c r="AI10" s="10">
        <v>2369</v>
      </c>
      <c r="AJ10" s="10">
        <v>722</v>
      </c>
      <c r="AK10" s="10">
        <v>210</v>
      </c>
      <c r="AL10" s="10">
        <v>1000</v>
      </c>
      <c r="AM10" s="10">
        <v>428</v>
      </c>
      <c r="AN10" s="10">
        <v>692</v>
      </c>
      <c r="AO10" s="10">
        <v>1062</v>
      </c>
      <c r="AP10" s="10">
        <v>0</v>
      </c>
      <c r="AQ10" s="6"/>
    </row>
    <row r="11" spans="1:59" s="2" customFormat="1" ht="17.25" customHeight="1">
      <c r="A11" s="7" t="s">
        <v>47</v>
      </c>
      <c r="B11" s="9">
        <v>289</v>
      </c>
      <c r="C11" s="9">
        <v>731</v>
      </c>
      <c r="D11" s="9">
        <v>0</v>
      </c>
      <c r="E11" s="9">
        <v>1269</v>
      </c>
      <c r="F11" s="9">
        <v>1990</v>
      </c>
      <c r="G11" s="9">
        <v>1572</v>
      </c>
      <c r="H11" s="9">
        <v>171</v>
      </c>
      <c r="I11" s="9">
        <v>57</v>
      </c>
      <c r="J11" s="9">
        <v>0</v>
      </c>
      <c r="K11" s="9">
        <v>912</v>
      </c>
      <c r="L11" s="9">
        <v>206</v>
      </c>
      <c r="M11" s="9">
        <v>353</v>
      </c>
      <c r="N11" s="9">
        <v>707</v>
      </c>
      <c r="O11" s="9">
        <v>2174</v>
      </c>
      <c r="P11" s="9">
        <v>137</v>
      </c>
      <c r="Q11" s="9">
        <v>1063</v>
      </c>
      <c r="R11" s="9">
        <v>420</v>
      </c>
      <c r="S11" s="14">
        <v>0</v>
      </c>
      <c r="T11" s="10">
        <v>1260</v>
      </c>
      <c r="U11" s="10">
        <v>0</v>
      </c>
      <c r="V11" s="10">
        <v>373</v>
      </c>
      <c r="W11" s="10">
        <v>1630</v>
      </c>
      <c r="X11" s="10">
        <v>0</v>
      </c>
      <c r="Y11" s="10">
        <v>1245</v>
      </c>
      <c r="Z11" s="10">
        <v>427</v>
      </c>
      <c r="AA11" s="10">
        <v>141</v>
      </c>
      <c r="AB11" s="10">
        <v>956</v>
      </c>
      <c r="AC11" s="10">
        <v>1971</v>
      </c>
      <c r="AD11" s="10">
        <v>0</v>
      </c>
      <c r="AE11" s="10">
        <v>447</v>
      </c>
      <c r="AF11" s="10">
        <v>973</v>
      </c>
      <c r="AG11" s="10">
        <v>2484</v>
      </c>
      <c r="AH11" s="10">
        <v>11</v>
      </c>
      <c r="AI11" s="10">
        <v>2369</v>
      </c>
      <c r="AJ11" s="10">
        <v>722</v>
      </c>
      <c r="AK11" s="10">
        <v>210</v>
      </c>
      <c r="AL11" s="10">
        <v>989</v>
      </c>
      <c r="AM11" s="10">
        <v>421</v>
      </c>
      <c r="AN11" s="10">
        <v>645</v>
      </c>
      <c r="AO11" s="10">
        <v>1061</v>
      </c>
      <c r="AP11" s="10">
        <v>0</v>
      </c>
      <c r="AQ11" s="6"/>
    </row>
    <row r="12" spans="1:59" s="2" customFormat="1" ht="17.25" customHeight="1">
      <c r="A12" s="7" t="s">
        <v>48</v>
      </c>
      <c r="B12" s="9">
        <v>0</v>
      </c>
      <c r="C12" s="9">
        <v>0</v>
      </c>
      <c r="D12" s="9">
        <v>0</v>
      </c>
      <c r="E12" s="9">
        <v>0</v>
      </c>
      <c r="F12" s="9">
        <v>1</v>
      </c>
      <c r="G12" s="9">
        <v>1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14">
        <v>0</v>
      </c>
      <c r="T12" s="10">
        <v>6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1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131</v>
      </c>
      <c r="AP12" s="10">
        <v>0</v>
      </c>
      <c r="AQ12" s="6"/>
    </row>
    <row r="13" spans="1:59" s="2" customFormat="1" ht="17.25" customHeight="1">
      <c r="A13" s="7" t="s">
        <v>49</v>
      </c>
      <c r="B13" s="9">
        <v>1</v>
      </c>
      <c r="C13" s="9">
        <v>0</v>
      </c>
      <c r="D13" s="9">
        <v>0</v>
      </c>
      <c r="E13" s="9">
        <v>0</v>
      </c>
      <c r="F13" s="9">
        <v>6</v>
      </c>
      <c r="G13" s="9">
        <v>15</v>
      </c>
      <c r="H13" s="9">
        <v>1</v>
      </c>
      <c r="I13" s="9">
        <v>0</v>
      </c>
      <c r="J13" s="9">
        <v>1</v>
      </c>
      <c r="K13" s="9">
        <v>1</v>
      </c>
      <c r="L13" s="9">
        <v>1</v>
      </c>
      <c r="M13" s="9">
        <v>3</v>
      </c>
      <c r="N13" s="9">
        <v>0</v>
      </c>
      <c r="O13" s="9">
        <v>1</v>
      </c>
      <c r="P13" s="9">
        <v>3</v>
      </c>
      <c r="Q13" s="9">
        <v>2</v>
      </c>
      <c r="R13" s="9">
        <v>2</v>
      </c>
      <c r="S13" s="14">
        <v>0</v>
      </c>
      <c r="T13" s="10">
        <v>1</v>
      </c>
      <c r="U13" s="10">
        <v>0</v>
      </c>
      <c r="V13" s="10">
        <v>1</v>
      </c>
      <c r="W13" s="10">
        <v>2</v>
      </c>
      <c r="X13" s="10">
        <v>0</v>
      </c>
      <c r="Y13" s="10">
        <v>6</v>
      </c>
      <c r="Z13" s="10">
        <v>1</v>
      </c>
      <c r="AA13" s="10">
        <v>0</v>
      </c>
      <c r="AB13" s="10">
        <v>6</v>
      </c>
      <c r="AC13" s="10">
        <v>4</v>
      </c>
      <c r="AD13" s="10">
        <v>0</v>
      </c>
      <c r="AE13" s="10">
        <v>1</v>
      </c>
      <c r="AF13" s="10">
        <v>5</v>
      </c>
      <c r="AG13" s="10">
        <v>8</v>
      </c>
      <c r="AH13" s="10">
        <v>2</v>
      </c>
      <c r="AI13" s="10">
        <v>9</v>
      </c>
      <c r="AJ13" s="10">
        <v>1</v>
      </c>
      <c r="AK13" s="10">
        <v>0</v>
      </c>
      <c r="AL13" s="10">
        <v>6</v>
      </c>
      <c r="AM13" s="10">
        <v>2</v>
      </c>
      <c r="AN13" s="10">
        <v>1</v>
      </c>
      <c r="AO13" s="10">
        <v>0</v>
      </c>
      <c r="AP13" s="10">
        <v>1</v>
      </c>
      <c r="AQ13" s="6"/>
    </row>
    <row r="14" spans="1:59" s="2" customFormat="1" ht="17.25" customHeight="1">
      <c r="A14" s="7" t="s">
        <v>50</v>
      </c>
      <c r="B14" s="9">
        <v>1</v>
      </c>
      <c r="C14" s="9">
        <v>0</v>
      </c>
      <c r="D14" s="9">
        <v>0</v>
      </c>
      <c r="E14" s="9">
        <v>3</v>
      </c>
      <c r="F14" s="9">
        <v>13</v>
      </c>
      <c r="G14" s="9">
        <v>3</v>
      </c>
      <c r="H14" s="9">
        <v>5</v>
      </c>
      <c r="I14" s="9">
        <v>0</v>
      </c>
      <c r="J14" s="9">
        <v>0</v>
      </c>
      <c r="K14" s="9">
        <v>0</v>
      </c>
      <c r="L14" s="9">
        <v>1</v>
      </c>
      <c r="M14" s="9">
        <v>1</v>
      </c>
      <c r="N14" s="9">
        <v>0</v>
      </c>
      <c r="O14" s="9">
        <v>0</v>
      </c>
      <c r="P14" s="9">
        <v>1</v>
      </c>
      <c r="Q14" s="9">
        <v>1</v>
      </c>
      <c r="R14" s="9">
        <v>1</v>
      </c>
      <c r="S14" s="14">
        <v>0</v>
      </c>
      <c r="T14" s="10">
        <v>0</v>
      </c>
      <c r="U14" s="10">
        <v>0</v>
      </c>
      <c r="V14" s="10">
        <v>1</v>
      </c>
      <c r="W14" s="10">
        <v>1</v>
      </c>
      <c r="X14" s="10">
        <v>0</v>
      </c>
      <c r="Y14" s="10">
        <v>0</v>
      </c>
      <c r="Z14" s="10">
        <v>1</v>
      </c>
      <c r="AA14" s="10">
        <v>1</v>
      </c>
      <c r="AB14" s="10">
        <v>25</v>
      </c>
      <c r="AC14" s="10">
        <v>3</v>
      </c>
      <c r="AD14" s="10">
        <v>1</v>
      </c>
      <c r="AE14" s="10">
        <v>1</v>
      </c>
      <c r="AF14" s="10">
        <v>4</v>
      </c>
      <c r="AG14" s="10">
        <v>1</v>
      </c>
      <c r="AH14" s="10">
        <v>1</v>
      </c>
      <c r="AI14" s="10">
        <v>2</v>
      </c>
      <c r="AJ14" s="10">
        <v>0</v>
      </c>
      <c r="AK14" s="10">
        <v>0</v>
      </c>
      <c r="AL14" s="10">
        <v>0</v>
      </c>
      <c r="AM14" s="10">
        <v>2</v>
      </c>
      <c r="AN14" s="10">
        <v>1</v>
      </c>
      <c r="AO14" s="10">
        <v>0</v>
      </c>
      <c r="AP14" s="10">
        <v>2</v>
      </c>
      <c r="AQ14" s="6"/>
    </row>
    <row r="15" spans="1:59" s="2" customFormat="1" ht="17.25" customHeight="1">
      <c r="A15" s="7" t="s">
        <v>51</v>
      </c>
      <c r="B15" s="9">
        <v>0</v>
      </c>
      <c r="C15" s="9">
        <v>5</v>
      </c>
      <c r="D15" s="9">
        <v>0</v>
      </c>
      <c r="E15" s="9">
        <v>0</v>
      </c>
      <c r="F15" s="9">
        <v>36</v>
      </c>
      <c r="G15" s="9">
        <v>7</v>
      </c>
      <c r="H15" s="9">
        <v>5</v>
      </c>
      <c r="I15" s="9">
        <v>2</v>
      </c>
      <c r="J15" s="9">
        <v>2</v>
      </c>
      <c r="K15" s="9">
        <v>8</v>
      </c>
      <c r="L15" s="9">
        <v>0</v>
      </c>
      <c r="M15" s="9">
        <v>2</v>
      </c>
      <c r="N15" s="9">
        <v>1</v>
      </c>
      <c r="O15" s="9">
        <v>19</v>
      </c>
      <c r="P15" s="9">
        <v>51</v>
      </c>
      <c r="Q15" s="9">
        <v>44</v>
      </c>
      <c r="R15" s="9">
        <v>2</v>
      </c>
      <c r="S15" s="14">
        <v>0</v>
      </c>
      <c r="T15" s="10">
        <v>1</v>
      </c>
      <c r="U15" s="10">
        <v>1</v>
      </c>
      <c r="V15" s="10">
        <v>2</v>
      </c>
      <c r="W15" s="10">
        <v>3</v>
      </c>
      <c r="X15" s="10">
        <v>7</v>
      </c>
      <c r="Y15" s="10">
        <v>7</v>
      </c>
      <c r="Z15" s="10">
        <v>5</v>
      </c>
      <c r="AA15" s="10">
        <v>1</v>
      </c>
      <c r="AB15" s="10">
        <v>8</v>
      </c>
      <c r="AC15" s="10">
        <v>19</v>
      </c>
      <c r="AD15" s="10">
        <v>1</v>
      </c>
      <c r="AE15" s="10">
        <v>0</v>
      </c>
      <c r="AF15" s="10">
        <v>13</v>
      </c>
      <c r="AG15" s="10">
        <v>37</v>
      </c>
      <c r="AH15" s="10">
        <v>12</v>
      </c>
      <c r="AI15" s="10">
        <v>11</v>
      </c>
      <c r="AJ15" s="10">
        <v>6</v>
      </c>
      <c r="AK15" s="10">
        <v>6</v>
      </c>
      <c r="AL15" s="10">
        <v>9</v>
      </c>
      <c r="AM15" s="10">
        <v>6</v>
      </c>
      <c r="AN15" s="10">
        <v>4</v>
      </c>
      <c r="AO15" s="10">
        <v>3</v>
      </c>
      <c r="AP15" s="10">
        <v>0</v>
      </c>
      <c r="AQ15" s="6"/>
    </row>
    <row r="16" spans="1:59" s="2" customFormat="1" ht="17.25" customHeight="1">
      <c r="A16" s="7" t="s">
        <v>52</v>
      </c>
      <c r="B16" s="9">
        <v>0</v>
      </c>
      <c r="C16" s="9">
        <v>6</v>
      </c>
      <c r="D16" s="9">
        <v>1</v>
      </c>
      <c r="E16" s="9">
        <v>2</v>
      </c>
      <c r="F16" s="9">
        <v>12</v>
      </c>
      <c r="G16" s="9">
        <v>18</v>
      </c>
      <c r="H16" s="9">
        <v>1</v>
      </c>
      <c r="I16" s="9">
        <v>5</v>
      </c>
      <c r="J16" s="9">
        <v>3</v>
      </c>
      <c r="K16" s="9">
        <v>4</v>
      </c>
      <c r="L16" s="9">
        <v>0</v>
      </c>
      <c r="M16" s="9">
        <v>0</v>
      </c>
      <c r="N16" s="9">
        <v>2</v>
      </c>
      <c r="O16" s="9">
        <v>12</v>
      </c>
      <c r="P16" s="9">
        <v>54</v>
      </c>
      <c r="Q16" s="9">
        <v>2</v>
      </c>
      <c r="R16" s="9">
        <v>3</v>
      </c>
      <c r="S16" s="14">
        <v>0</v>
      </c>
      <c r="T16" s="10">
        <v>2</v>
      </c>
      <c r="U16" s="10">
        <v>1</v>
      </c>
      <c r="V16" s="10">
        <v>0</v>
      </c>
      <c r="W16" s="10">
        <v>4</v>
      </c>
      <c r="X16" s="10">
        <v>1</v>
      </c>
      <c r="Y16" s="10">
        <v>6</v>
      </c>
      <c r="Z16" s="10">
        <v>2</v>
      </c>
      <c r="AA16" s="10">
        <v>0</v>
      </c>
      <c r="AB16" s="10">
        <v>0</v>
      </c>
      <c r="AC16" s="10">
        <v>11</v>
      </c>
      <c r="AD16" s="10">
        <v>0</v>
      </c>
      <c r="AE16" s="10">
        <v>0</v>
      </c>
      <c r="AF16" s="10">
        <v>16</v>
      </c>
      <c r="AG16" s="10">
        <v>13</v>
      </c>
      <c r="AH16" s="10">
        <v>6</v>
      </c>
      <c r="AI16" s="10">
        <v>5</v>
      </c>
      <c r="AJ16" s="10">
        <v>4</v>
      </c>
      <c r="AK16" s="10">
        <v>4</v>
      </c>
      <c r="AL16" s="10">
        <v>0</v>
      </c>
      <c r="AM16" s="10">
        <v>7</v>
      </c>
      <c r="AN16" s="10">
        <v>3</v>
      </c>
      <c r="AO16" s="10">
        <v>1</v>
      </c>
      <c r="AP16" s="10">
        <v>0</v>
      </c>
      <c r="AQ16" s="6"/>
    </row>
    <row r="17" spans="1:43" s="2" customFormat="1" ht="17.25" customHeight="1">
      <c r="A17" s="7" t="s">
        <v>53</v>
      </c>
      <c r="B17" s="9">
        <v>0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4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2</v>
      </c>
      <c r="AA17" s="10">
        <v>0</v>
      </c>
      <c r="AB17" s="10">
        <v>0</v>
      </c>
      <c r="AC17" s="10">
        <v>0</v>
      </c>
      <c r="AD17" s="10">
        <v>0</v>
      </c>
      <c r="AE17" s="10">
        <v>1</v>
      </c>
      <c r="AF17" s="10">
        <v>0</v>
      </c>
      <c r="AG17" s="10">
        <v>0</v>
      </c>
      <c r="AH17" s="10">
        <v>0</v>
      </c>
      <c r="AI17" s="10">
        <v>1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6"/>
    </row>
    <row r="18" spans="1:43" s="2" customFormat="1" ht="17.25" customHeight="1">
      <c r="A18" s="7" t="s">
        <v>54</v>
      </c>
      <c r="B18" s="9">
        <v>28</v>
      </c>
      <c r="C18" s="9">
        <v>61</v>
      </c>
      <c r="D18" s="9">
        <v>19</v>
      </c>
      <c r="E18" s="9">
        <v>19</v>
      </c>
      <c r="F18" s="9">
        <v>70</v>
      </c>
      <c r="G18" s="9">
        <v>23</v>
      </c>
      <c r="H18" s="9">
        <v>21</v>
      </c>
      <c r="I18" s="9">
        <v>30</v>
      </c>
      <c r="J18" s="9">
        <v>71</v>
      </c>
      <c r="K18" s="9">
        <v>19</v>
      </c>
      <c r="L18" s="9">
        <v>21</v>
      </c>
      <c r="M18" s="9">
        <v>19</v>
      </c>
      <c r="N18" s="9">
        <v>19</v>
      </c>
      <c r="O18" s="9">
        <v>242</v>
      </c>
      <c r="P18" s="9">
        <v>73</v>
      </c>
      <c r="Q18" s="9">
        <v>190</v>
      </c>
      <c r="R18" s="9">
        <v>22</v>
      </c>
      <c r="S18" s="14">
        <v>69</v>
      </c>
      <c r="T18" s="10">
        <v>19</v>
      </c>
      <c r="U18" s="10">
        <v>19</v>
      </c>
      <c r="V18" s="10">
        <v>19</v>
      </c>
      <c r="W18" s="10">
        <v>27</v>
      </c>
      <c r="X18" s="10">
        <v>23</v>
      </c>
      <c r="Y18" s="10">
        <v>20</v>
      </c>
      <c r="Z18" s="10">
        <v>20</v>
      </c>
      <c r="AA18" s="10">
        <v>19</v>
      </c>
      <c r="AB18" s="10">
        <v>54</v>
      </c>
      <c r="AC18" s="10">
        <v>31</v>
      </c>
      <c r="AD18" s="10">
        <v>19</v>
      </c>
      <c r="AE18" s="10">
        <v>19</v>
      </c>
      <c r="AF18" s="10">
        <v>34</v>
      </c>
      <c r="AG18" s="10">
        <v>262</v>
      </c>
      <c r="AH18" s="10">
        <v>107</v>
      </c>
      <c r="AI18" s="10">
        <v>31</v>
      </c>
      <c r="AJ18" s="10">
        <v>20</v>
      </c>
      <c r="AK18" s="10">
        <v>46</v>
      </c>
      <c r="AL18" s="10">
        <v>103</v>
      </c>
      <c r="AM18" s="10">
        <v>22</v>
      </c>
      <c r="AN18" s="10">
        <v>20</v>
      </c>
      <c r="AO18" s="10">
        <v>19</v>
      </c>
      <c r="AP18" s="10">
        <v>1</v>
      </c>
      <c r="AQ18" s="6"/>
    </row>
    <row r="19" spans="1:43" ht="15">
      <c r="A19" s="3"/>
      <c r="B19" s="4"/>
      <c r="AL19" s="5"/>
      <c r="AN19" s="5"/>
    </row>
    <row r="20" spans="1:43" ht="120" customHeight="1">
      <c r="B20" s="22" t="s">
        <v>56</v>
      </c>
      <c r="C20" s="22"/>
      <c r="D20" s="23" t="s">
        <v>58</v>
      </c>
      <c r="E20" s="23"/>
      <c r="F20" s="23"/>
      <c r="G20" s="20" t="s">
        <v>59</v>
      </c>
      <c r="H20" s="20"/>
      <c r="I20" s="29" t="s">
        <v>60</v>
      </c>
      <c r="J20" s="29"/>
      <c r="K20" s="29"/>
      <c r="L20" s="29"/>
      <c r="M20" s="20" t="s">
        <v>57</v>
      </c>
      <c r="N20" s="20"/>
      <c r="O20" s="21" t="s">
        <v>55</v>
      </c>
      <c r="P20" s="21"/>
      <c r="AL20" s="5"/>
      <c r="AN20" s="5"/>
    </row>
    <row r="21" spans="1:43">
      <c r="D21" s="23"/>
      <c r="E21" s="23"/>
      <c r="F21" s="23"/>
    </row>
    <row r="22" spans="1:43">
      <c r="D22" s="23"/>
      <c r="E22" s="23"/>
      <c r="F22" s="23"/>
    </row>
    <row r="23" spans="1:43">
      <c r="D23" s="23"/>
      <c r="E23" s="23"/>
      <c r="F23" s="23"/>
    </row>
  </sheetData>
  <sheetProtection selectLockedCells="1" selectUnlockedCells="1"/>
  <mergeCells count="6">
    <mergeCell ref="G20:H20"/>
    <mergeCell ref="M20:N20"/>
    <mergeCell ref="O20:P20"/>
    <mergeCell ref="B20:C20"/>
    <mergeCell ref="I20:L20"/>
    <mergeCell ref="D20:F23"/>
  </mergeCells>
  <phoneticPr fontId="25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P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апрель_2015</vt:lpstr>
      <vt:lpstr>Диаграмма_сотрудники</vt:lpstr>
      <vt:lpstr>Диаграмма_ученики</vt:lpstr>
      <vt:lpstr>Диаграмма_родители</vt:lpstr>
      <vt:lpstr>апрель_2015!Excel_BuiltIn__FilterDatabase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1</cp:lastModifiedBy>
  <dcterms:created xsi:type="dcterms:W3CDTF">2013-12-01T07:28:34Z</dcterms:created>
  <dcterms:modified xsi:type="dcterms:W3CDTF">2015-05-04T21:01:56Z</dcterms:modified>
</cp:coreProperties>
</file>